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270" windowWidth="9720" windowHeight="6540" activeTab="0"/>
  </bookViews>
  <sheets>
    <sheet name="DOCH0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basia</author>
  </authors>
  <commentList>
    <comment ref="B138" authorId="0">
      <text>
        <r>
          <rPr>
            <b/>
            <sz val="8"/>
            <rFont val="Tahoma"/>
            <family val="2"/>
          </rPr>
          <t>basia: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<sst xmlns="http://schemas.openxmlformats.org/spreadsheetml/2006/main" count="454" uniqueCount="197">
  <si>
    <t xml:space="preserve"> </t>
  </si>
  <si>
    <t>Dział</t>
  </si>
  <si>
    <t>Treść</t>
  </si>
  <si>
    <t>wpływy z opłaty skarbowej</t>
  </si>
  <si>
    <t>Administracja publiczna</t>
  </si>
  <si>
    <t>Różne rozliczenia</t>
  </si>
  <si>
    <t>Wytwarzanie i zaopatrywanie w energię elektryczną, gaz i wodę</t>
  </si>
  <si>
    <t>Gospodarka mieszkaniowa</t>
  </si>
  <si>
    <t>Rolnictwo i łowiectwo</t>
  </si>
  <si>
    <t>Urzędy naczelnych organów władzy państwowej, kontroli i ochrony prawa oraz sądownictwa</t>
  </si>
  <si>
    <t>razem dział 010:</t>
  </si>
  <si>
    <t>razem dział 400:</t>
  </si>
  <si>
    <t>razem dział 700:</t>
  </si>
  <si>
    <t>razem dział 750:</t>
  </si>
  <si>
    <t>razem dział 751:</t>
  </si>
  <si>
    <t>razem dział 756:</t>
  </si>
  <si>
    <t>razem dział 758:</t>
  </si>
  <si>
    <t>razem dział 900:</t>
  </si>
  <si>
    <t>Urzędy wojewódzkie</t>
  </si>
  <si>
    <t>część oświatowa subwencji ogólnej dla jednostek samorządu terytorialnego.</t>
  </si>
  <si>
    <t>Oświata i wychowanie</t>
  </si>
  <si>
    <t>razem dział 801:</t>
  </si>
  <si>
    <t>Bezpieczeństwo publiczne i ochrona przeciwpożarowa</t>
  </si>
  <si>
    <t>razem dział 754:</t>
  </si>
  <si>
    <t xml:space="preserve">Rozdział </t>
  </si>
  <si>
    <t>Paragraf</t>
  </si>
  <si>
    <t>O1010</t>
  </si>
  <si>
    <t>Infrastruktura wodociągowa i sanitacyjna wsi</t>
  </si>
  <si>
    <t>wpływy z usług</t>
  </si>
  <si>
    <t>Dostarczanie wody</t>
  </si>
  <si>
    <t>Różne jednostki obsługi gospodarki mieszkaniowej</t>
  </si>
  <si>
    <t>Gospodarka gruntami i nieruchomościami</t>
  </si>
  <si>
    <t xml:space="preserve">dotacje celowe otrzymane z Powiatu na zadania bieżące realizowane na podstawie porozumień między jednostkami samorządu terytorialnego </t>
  </si>
  <si>
    <t>wpływy z różnych dochodów</t>
  </si>
  <si>
    <t>Urzędy naczelnych organów władzy państwowej, kontroli i ochrony prawa</t>
  </si>
  <si>
    <t>Obrona cywilna</t>
  </si>
  <si>
    <t>wpływy z podatku dochodowego od osób fizycznych</t>
  </si>
  <si>
    <t>wpływy z innych opłat stanowiących dochód jednostek samorządu terytorialnego na podstawie ustaw</t>
  </si>
  <si>
    <t>wpływy z opłaty eksploatacyjnej</t>
  </si>
  <si>
    <t>udziały gmin w podatkach stanowiących dochód budżetu państwa</t>
  </si>
  <si>
    <t>Dochody od osób prawnych, od osób fizycznych i od innych jednostek nie posiadających osobowości prawnej oraz wydatki związane z ich poborem</t>
  </si>
  <si>
    <t>Pomoc społeczna</t>
  </si>
  <si>
    <t>O830</t>
  </si>
  <si>
    <t>razem dział 926:</t>
  </si>
  <si>
    <t>Gospodarka komunalna i ochrona środowiska</t>
  </si>
  <si>
    <t>O750</t>
  </si>
  <si>
    <t>O470</t>
  </si>
  <si>
    <t>O970</t>
  </si>
  <si>
    <t>O920</t>
  </si>
  <si>
    <t>O350</t>
  </si>
  <si>
    <t>O320</t>
  </si>
  <si>
    <t>O330</t>
  </si>
  <si>
    <t>O340</t>
  </si>
  <si>
    <t>O910</t>
  </si>
  <si>
    <t>O500</t>
  </si>
  <si>
    <t>O410</t>
  </si>
  <si>
    <t>O460</t>
  </si>
  <si>
    <t>O480</t>
  </si>
  <si>
    <t>OO10</t>
  </si>
  <si>
    <t>OO20</t>
  </si>
  <si>
    <t>dochody jednostek samorządu terytorialnego związane z realizacją zadań z zakresu administracji rządowej oraz innych zadań zleconych ustawami</t>
  </si>
  <si>
    <t>O310</t>
  </si>
  <si>
    <t xml:space="preserve"> wpływy z usług</t>
  </si>
  <si>
    <t>O430</t>
  </si>
  <si>
    <t>wpływy z opłaty targowej</t>
  </si>
  <si>
    <t>wpływy z podatku rolnego, podatku leśnego,podatku od spadków i darowizn,  podatku od czynności cywilnoprawnych , podatków i opłat lokalnych od osób fizycznych</t>
  </si>
  <si>
    <t>wpływy z podatku rolnego, podatku leśnego,podatku od czynności cywilnoprawnych oraz  podatków i opłat lokalnych od osób prawnych i od innych jednostek organizacyjnych</t>
  </si>
  <si>
    <t>wpływy z opłaty uzdrowiskowej pobieranej w gminach posiadających status gminy uzdrowiskowej</t>
  </si>
  <si>
    <t>O390</t>
  </si>
  <si>
    <t>wpływy z różnych rozliczeń</t>
  </si>
  <si>
    <t>razem dział 852:</t>
  </si>
  <si>
    <t>01095</t>
  </si>
  <si>
    <t>Pozostała działalność</t>
  </si>
  <si>
    <t>Działalność usługowa</t>
  </si>
  <si>
    <t>cmentarze</t>
  </si>
  <si>
    <t xml:space="preserve">dotacje celowe otrzymane z budżetu państwa na zadaia bieżące realizowane przez gminę na podstawie porozumień z organami administracji rządowej </t>
  </si>
  <si>
    <t>razem:</t>
  </si>
  <si>
    <t>szkoły podstawowe</t>
  </si>
  <si>
    <t>Edukacyjna opieka wychowawcza</t>
  </si>
  <si>
    <t>razem dział 854:</t>
  </si>
  <si>
    <t>Transport i łączność</t>
  </si>
  <si>
    <t>O360</t>
  </si>
  <si>
    <t>rekompensaty utraconych dochodów w podatkach i opłatach lokalnych</t>
  </si>
  <si>
    <t>gimnazja</t>
  </si>
  <si>
    <t>Drogi publiczne powiatowe</t>
  </si>
  <si>
    <t>drogi publiczne gminne</t>
  </si>
  <si>
    <t>Nazwa</t>
  </si>
  <si>
    <t>010</t>
  </si>
  <si>
    <t>Dochody budżetu gminy działami</t>
  </si>
  <si>
    <t>dochody z najmu hali sportowej</t>
  </si>
  <si>
    <t>dochody z najmu powierzchni użytkowej</t>
  </si>
  <si>
    <t>dochody z najmu obiektu sportowego LKS</t>
  </si>
  <si>
    <t>dochody z organizacji obozów i imprez sportowo-rekreacyjnych</t>
  </si>
  <si>
    <t>dochody z reklam banerów</t>
  </si>
  <si>
    <t>dochody z wpisowego</t>
  </si>
  <si>
    <t>dochody z siłowni</t>
  </si>
  <si>
    <t>dochody z basenu, sauny, udostępniania torów</t>
  </si>
  <si>
    <t>O20</t>
  </si>
  <si>
    <t>Leśnictwo</t>
  </si>
  <si>
    <t>O2001</t>
  </si>
  <si>
    <t>Gospodarka leśna</t>
  </si>
  <si>
    <t>dotacja z budżetu dla gmin uzdrowiskowych</t>
  </si>
  <si>
    <t>O690</t>
  </si>
  <si>
    <t>wpływy i wydatki związane z gromadzeniem środków z opłat i kar za korzystanie ze środowiska</t>
  </si>
  <si>
    <t>razem dział 600:</t>
  </si>
  <si>
    <t xml:space="preserve">dotacje celowe otrzymane z budżetu państwa na realizację zadań bieżących z zakresu administracji rządowej oraz innych zadań zleconych gminie (związkom gmin)ustawami </t>
  </si>
  <si>
    <t>wpływy z opłat za zezwolenia na sprzedaż napojów alkoholowych</t>
  </si>
  <si>
    <t>wpływy z usług- odpłatność za obiady w stołówkach szkolnych</t>
  </si>
  <si>
    <t>wpływy z usług-Odpłatność za usługi opiekuńcze</t>
  </si>
  <si>
    <t>Zestawienie przychodów  budżetu Gminy</t>
  </si>
  <si>
    <t>razem przychody i dochody budżetu gminy</t>
  </si>
  <si>
    <t>dochody bieżące</t>
  </si>
  <si>
    <t>dochody majątkowe</t>
  </si>
  <si>
    <t>dotacje celowe otrzymane z gminy na zadania bieżące realizowane na podstawie porozumień  (umów) między jednostkami samorządu terytorialnego</t>
  </si>
  <si>
    <t>dochody jednostek samorządu terytorialnego związane z realizacją zadań z zakresu administracji rzą dowej oraz innych zadań zleconych ustawami</t>
  </si>
  <si>
    <t>wpływy z różnych opłat</t>
  </si>
  <si>
    <t>Turystyka</t>
  </si>
  <si>
    <t>zadania w zakresie upowszechniania turystyki</t>
  </si>
  <si>
    <t>razem dział 630:</t>
  </si>
  <si>
    <t xml:space="preserve">Kultura fizyczna </t>
  </si>
  <si>
    <t xml:space="preserve">zadania w zakresie kultury fizycznej </t>
  </si>
  <si>
    <t>stołówki szkolne i przedszkolne</t>
  </si>
  <si>
    <t>O510</t>
  </si>
  <si>
    <t>wpływy z opłaty eksploatacyjnej od przedsiębiorstw górniczych węgla kamiennego</t>
  </si>
  <si>
    <t>Urzędy Gmin (miast i miast na prawach powiatu)</t>
  </si>
  <si>
    <t>Obrona narodowa</t>
  </si>
  <si>
    <t>Pozostałe wydatki obronne</t>
  </si>
  <si>
    <t>razem dział 752:</t>
  </si>
  <si>
    <t>O580</t>
  </si>
  <si>
    <t>O490</t>
  </si>
  <si>
    <t>wpływy z innych lokalnych opłat pobieranych przez jednostki samorządu terytorialnego na podstawie odrębnych ustaw</t>
  </si>
  <si>
    <t>dotacja celowa otrzymana z tytułu pomocy finansowej udzielanej między jednostkami samorządu terytorialnego</t>
  </si>
  <si>
    <t>razem  dział 020:</t>
  </si>
  <si>
    <t>razem dział 710:</t>
  </si>
  <si>
    <t>razem dochody budżetu gminy w roku:</t>
  </si>
  <si>
    <t>grzywny, mandaty i inne kary pieniężne od osób prawnych i innych jednostek organizacyjnych</t>
  </si>
  <si>
    <t>O770</t>
  </si>
  <si>
    <t>wpłaty z tytułu odpłatnego nabycia prawa własności oraz prawa użytkowania wieczystego</t>
  </si>
  <si>
    <t xml:space="preserve">Kolonie i obozy oraz inne formy wypoczynku dzieci i młodzieży szkolnej, a także szkolenia młodzieży </t>
  </si>
  <si>
    <t>Dotacje celowe otrzymane z budżetu państwa na zadania bieżące na realizację zadań bieżących z zakresu administracji rządowej oraz innych zadań zleconych gminie (zwiazkom gmin, związkom powiatowo-gminnym) ustawami</t>
  </si>
  <si>
    <t>Wybory do rad gmin, rad powiatów i sejmików województw, wybory wójtów, burmistrzów i prezydentów miast oraz referenda gminne, powiatowe i wojewódzkie</t>
  </si>
  <si>
    <t>świadczenia wychowawcze-dotacje celowe otrzymane z budżetu państwa na zadania bieżące na realizację zadań bieżących z zakresu administracji rządowej oraz innych zadań zleconych gminie (zwiazkom gmin, związkom powiatowo-gminnym), związane z realizacją świadczenia wychowawczego stanowiącego pomoc państwa w wychowywaniu dzieci</t>
  </si>
  <si>
    <t>Dotacje celowe otrzymane z budżetu państwa na zadania bieżące na realizację zadań bieżących z zakresu administracji rządowej oraz innych zadań zleconych gminie (zwiazkom gmin, związkom powiatowo-gminnym) ustawami-dodatki energetyczne</t>
  </si>
  <si>
    <t>O660</t>
  </si>
  <si>
    <t>O550</t>
  </si>
  <si>
    <t>dotacje celowe w ramach programów finansowanych z udziałem środków europejskich oraz środków, o których mowa w art. 5 ust. 1 pkt 3 oraz ust.3 pkt 5 i 6 -ustawy, lub płatności w ramach budżetu środków europejskich-Zwiększenie dostępu obywateli i przedsiębiorców do cyfrowych usług publicznych</t>
  </si>
  <si>
    <t>dotacje celowe w ramach programów finansowanych z udziałem środków europejskich oraz środków, o których mowa w art.5 ust.1 pkt 3 oraz ust.3 pkt 5 i 6 ustawy, lub płatności w ramach budżetu środków europejskich-Erasmus+</t>
  </si>
  <si>
    <t>wpływy z opłat z tytułu użytkowania wieczystego nieruchomości</t>
  </si>
  <si>
    <t>wpływy z najmu i dzierżawy składników majątkowych Skarbu Państwa, jednostek samorządu terytorialnego lub innych jednostek zaliczanych do sektora finansów publicznych oraz innych umów o podobnym charakterze</t>
  </si>
  <si>
    <t>wpływy z najmu i dzierżawy składników majątkowych skarbu państwa lub jednostek samorządu terytorialnego oraz innych umów o podobnym charakterze</t>
  </si>
  <si>
    <t>wpływy z opłat za trwały zarząd, użytkowanie i służbności</t>
  </si>
  <si>
    <t>wpływy z podatku od działaności gospodarczej osób fizycznych, opłacanego w formie karty podatkowej</t>
  </si>
  <si>
    <t>wpływy z odsetek od nieterminowych wpłat z tytułu podatków i opłat</t>
  </si>
  <si>
    <t>wpływy z pozostałych odsetek</t>
  </si>
  <si>
    <t>wpływy z podatku od nieruchomości</t>
  </si>
  <si>
    <t>wpływy z podatku rolnego</t>
  </si>
  <si>
    <t>wpływy z podatku leśnego</t>
  </si>
  <si>
    <t xml:space="preserve">wpływy z podatku od środków transportowych </t>
  </si>
  <si>
    <t>wpływy z podatku od spadków i darowizn</t>
  </si>
  <si>
    <t>wpływy z podatku od czynności cywilnoprawnych</t>
  </si>
  <si>
    <t>wpływy z podatku dochodowego od osób prawnych</t>
  </si>
  <si>
    <t>O670</t>
  </si>
  <si>
    <t>wpływy z opłat za korzystanie z wyżywienia w jednostkach realizujących zadania z zakresu wychowania przedszkolnego</t>
  </si>
  <si>
    <t>wpływy z opłat za korzystanie z wychowania  za przedszkolnego</t>
  </si>
  <si>
    <t>Realizacja zadań wymagających stosowania specjalnej organizacji nauki i metod pracy dla dzieci w przedszkolach, oddziałach przedszkolnych w szkołach podstawowych i innych formach wychowania przedszkolnego</t>
  </si>
  <si>
    <t>Plan 2017</t>
  </si>
  <si>
    <t>dotacje celowe otrzymane z budżetu państwa na realizację własnych zadań bieżących gmin (związków gmin, związków powiatowo-gminnych)</t>
  </si>
  <si>
    <t>dotacje celowe otrzymane z budżetu państwa na realizację zadań bieżących z zakresu administracji rządowej oraz innych zadań zleconych gminie (związkom gmin, związkom powiatowo-gminnym)ustawami -świadczenia rodzinne,świadczenie z funduszu alimentacyjnego oraz składki na ubezpieczenia emerytalne i rentowe z ubezpieczenia społecznego</t>
  </si>
  <si>
    <t>dotacje celowe otrzymane z budżetu państwa na realizację zadań bieżących z zakresu administracji rządowej oraz innych zadań zleconych gminie (związkom gmin, związkom powiatowo-gminnym)ustawami -składki na ubezpieczenia zdrowotne pobierające niektóre świadczenia z pomocy społecznej, niektóre świadczenia rodzinne oraz za osoby uczestniczące w zajęciach w centrum integracji społecznej</t>
  </si>
  <si>
    <t>dotacje celowe otrzymane z budżetu państwa na realizację własnych zadań bieżących gmin (związków gmin, związków powiatowo-gminnych)-składki na ubezpieczenia zdrowotne pobierające niektóre świadczenia z pomocy społecznej, niektóre świadczenia rodzinne oraz za osoby uczestniczące w zajęciach w centrum integracji społecznej</t>
  </si>
  <si>
    <t>dotacje celowe otrzymane z budżetu państwa na realizację własnych zadań bieżących gmin (związków gmin, związków powiatowo-gminnych)-zasiłki stałe</t>
  </si>
  <si>
    <t>dotacje celowe otrzymane z budżetu państwa na realizację własnych zadań bieżących gmin (związków gmin, związków powiatowo-gminnych)-Ośrodek Pomocy Społecznej</t>
  </si>
  <si>
    <t>dotacje celowe otrzymane z budżetu państwa na realizację własnych zadań bieżących gmin (związków gmin, związków powiatowo-gminnych)-stypendia szkolne</t>
  </si>
  <si>
    <t>Rodzina</t>
  </si>
  <si>
    <t>razem dział 855:</t>
  </si>
  <si>
    <t>pomoc materialna dla uczniów</t>
  </si>
  <si>
    <t>Pomoc w zakresie dożywiania</t>
  </si>
  <si>
    <t>pozostałe przychody:</t>
  </si>
  <si>
    <t>środki na dofinansowanie własnych zadań bieżących gmin, powiatów (związków gmin, związków powiatowo-gminnych, związków powiatów), samorządów województw, pozyskane z innych źródeł</t>
  </si>
  <si>
    <t>dotacje celowe otrzymane z budżetu państwa na realizację zadań bieżących z zakresu administracji rządowej oraz innych zadań zleconych gminie (związkom gmin, związkom powiatowo-gminnym)ustawami -Karta Dużej Rodziny</t>
  </si>
  <si>
    <t>wolne środki i nadwyżki z lat ubiegłych:</t>
  </si>
  <si>
    <t>dotacje celowe w ramach programów finansowanych z udziałem środków europejskich oraz środków, o których mowa w art.5 ust.1 pkt 3 oraz ust.3 pkt 5 i 6 ustawy, lub płatności w ramach budżetu środków europejskich-Dając, zyskujesz-Polsko-Litewski Fundusz Wymiany Młodzieży</t>
  </si>
  <si>
    <t>Dotacje celowe otrzymane z budżetu państwa na zadania bieżące na realizację zadań bieżących z zakresu administracji rządowej oraz innych zadań zleconych gminie (zwiazkom gmin, związkom powiatowo-gminnym) ustawami-</t>
  </si>
  <si>
    <t>Kultura i ochrona dziedzictwa narodowego</t>
  </si>
  <si>
    <t>domy i ośrodki kultury, świetlice i kluby-</t>
  </si>
  <si>
    <t>razem dział 921:</t>
  </si>
  <si>
    <t>dotacje celowe w ramach programów finansowanych z udziałem środków europejskich oraz środków, o których mowa w art. 5 ust. 1 pkt 3 oraz ust.3 pkt 5 i 6 -ustawy, lub płatności w ramach budżetu środków europejskich-rewitalizacja fragmentu przestrzeni publicznej w Goczałkowicach-Zdroju-remont zabytkowego budynku Górnik</t>
  </si>
  <si>
    <t>dotacje celowe w ramach programów finansowanych z udziałem środków europejskich oraz środków, o których mowa w art.5 ust.3 pkt 5 lit.a i b, lub płatności w ramach budżetu środków europejskich, realizowanych przez jednostki samorządu terytorialnego  Droga do zmiany-wsparcie osób zagrożonych wykluczeniem społecznym</t>
  </si>
  <si>
    <t>%ogółu</t>
  </si>
  <si>
    <t>dotacje celowe otrzymane z budżetu państwa na realizację własnych zadań bieżących gmin ( związków gmin, związków powiatowo-gminnych)-zasiłki okresowe, celowe i pomoc w naturze oraz składki na ubezpieczenia emerytalne i rentowe</t>
  </si>
  <si>
    <t>Dochody budżetu Gminy w  roku   2017 i 2018</t>
  </si>
  <si>
    <t>Plan 2018</t>
  </si>
  <si>
    <t xml:space="preserve"> % wzrostu</t>
  </si>
  <si>
    <t xml:space="preserve">dotacje celowe otrzymane z budżetu państwa na realizację zadań bieżących z zakresu administracji rządowej oraz innych zadań zleconych gminie (związkom gmin)ustawami- zakup podręczników </t>
  </si>
  <si>
    <t>Usuwanie skutków klęsk żywiołowych</t>
  </si>
  <si>
    <t>dotacje celowe otrzymane z budżetu państwa na realizację inwestycji i zakupów inwestycyjnych własnych gmin (związków gmin, związków powiatowo-gminnych)</t>
  </si>
  <si>
    <t>dotacje celowe w ramach programów finansowanych z udziałem środków europejskich oraz środków, o których mowa w art.5 ust.1 pkt 3 oraz ust.3 pkt 5 i 6 ustawy, lub płatności w ramach budżetu środków europejskich-Integracja-tolerancja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</si>
</sst>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/>
    </xf>
    <xf numFmtId="10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10" fontId="11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PageLayoutView="0" workbookViewId="0" topLeftCell="A1">
      <pane ySplit="3" topLeftCell="A42" activePane="bottomLeft" state="frozen"/>
      <selection pane="topLeft" activeCell="C1" sqref="C1"/>
      <selection pane="bottomLeft" activeCell="F52" sqref="F52"/>
    </sheetView>
  </sheetViews>
  <sheetFormatPr defaultColWidth="9.00390625" defaultRowHeight="12.75"/>
  <cols>
    <col min="1" max="1" width="5.875" style="0" customWidth="1"/>
    <col min="3" max="3" width="9.00390625" style="0" customWidth="1"/>
    <col min="4" max="4" width="71.125" style="0" customWidth="1"/>
    <col min="5" max="6" width="15.625" style="0" customWidth="1"/>
    <col min="7" max="7" width="9.125" style="5" customWidth="1"/>
  </cols>
  <sheetData>
    <row r="1" spans="1:7" ht="60" customHeight="1">
      <c r="A1" t="s">
        <v>0</v>
      </c>
      <c r="G1" s="3"/>
    </row>
    <row r="2" spans="1:7" ht="23.25">
      <c r="A2" s="7" t="s">
        <v>190</v>
      </c>
      <c r="G2" s="30"/>
    </row>
    <row r="3" spans="1:7" ht="25.5">
      <c r="A3" s="14" t="s">
        <v>1</v>
      </c>
      <c r="B3" s="14" t="s">
        <v>24</v>
      </c>
      <c r="C3" s="14" t="s">
        <v>25</v>
      </c>
      <c r="D3" s="14" t="s">
        <v>2</v>
      </c>
      <c r="E3" s="15" t="s">
        <v>165</v>
      </c>
      <c r="F3" s="15" t="s">
        <v>191</v>
      </c>
      <c r="G3" s="38" t="s">
        <v>192</v>
      </c>
    </row>
    <row r="4" spans="1:7" ht="12.75" customHeight="1">
      <c r="A4" s="16" t="s">
        <v>87</v>
      </c>
      <c r="B4" s="14" t="s">
        <v>0</v>
      </c>
      <c r="C4" s="14" t="s">
        <v>0</v>
      </c>
      <c r="D4" s="12" t="s">
        <v>8</v>
      </c>
      <c r="E4" s="17"/>
      <c r="F4" s="17"/>
      <c r="G4" s="2"/>
    </row>
    <row r="5" spans="1:7" ht="12.75" customHeight="1">
      <c r="A5" s="14"/>
      <c r="B5" s="16" t="s">
        <v>71</v>
      </c>
      <c r="C5" s="14"/>
      <c r="D5" s="11" t="s">
        <v>72</v>
      </c>
      <c r="E5" s="17"/>
      <c r="F5" s="17"/>
      <c r="G5" s="2"/>
    </row>
    <row r="6" spans="1:7" ht="12.75" customHeight="1">
      <c r="A6" s="14"/>
      <c r="B6" s="16"/>
      <c r="C6" s="14"/>
      <c r="D6" s="11" t="s">
        <v>111</v>
      </c>
      <c r="E6" s="18">
        <v>12962.96</v>
      </c>
      <c r="F6" s="18">
        <v>0</v>
      </c>
      <c r="G6" s="6">
        <f>PRODUCT(F6/E6)</f>
        <v>0</v>
      </c>
    </row>
    <row r="7" spans="1:7" ht="38.25">
      <c r="A7" s="14"/>
      <c r="B7" s="14"/>
      <c r="C7" s="14">
        <v>2010</v>
      </c>
      <c r="D7" s="4" t="s">
        <v>139</v>
      </c>
      <c r="E7" s="18">
        <v>12962.96</v>
      </c>
      <c r="F7" s="18">
        <v>0</v>
      </c>
      <c r="G7" s="6">
        <f>PRODUCT(F7/E7)</f>
        <v>0</v>
      </c>
    </row>
    <row r="8" spans="1:7" ht="12.75" customHeight="1">
      <c r="A8" s="14"/>
      <c r="B8" s="14" t="s">
        <v>26</v>
      </c>
      <c r="C8" s="14"/>
      <c r="D8" s="11" t="s">
        <v>27</v>
      </c>
      <c r="E8" s="17"/>
      <c r="F8" s="17"/>
      <c r="G8" s="6" t="s">
        <v>0</v>
      </c>
    </row>
    <row r="9" spans="1:7" ht="12.75" customHeight="1">
      <c r="A9" s="14"/>
      <c r="B9" s="14"/>
      <c r="C9" s="14"/>
      <c r="D9" s="11" t="s">
        <v>111</v>
      </c>
      <c r="E9" s="18">
        <f>SUM(E10:E12)</f>
        <v>2952600</v>
      </c>
      <c r="F9" s="18">
        <f>SUM(F10:F12)</f>
        <v>2982600</v>
      </c>
      <c r="G9" s="6">
        <f>PRODUCT(F9/E9)</f>
        <v>1.010160536476326</v>
      </c>
    </row>
    <row r="10" spans="1:7" ht="12.75" customHeight="1">
      <c r="A10" s="14" t="s">
        <v>0</v>
      </c>
      <c r="B10" s="14" t="s">
        <v>0</v>
      </c>
      <c r="C10" s="14" t="s">
        <v>42</v>
      </c>
      <c r="D10" s="10" t="s">
        <v>28</v>
      </c>
      <c r="E10" s="18">
        <v>2852600</v>
      </c>
      <c r="F10" s="18">
        <v>2852600</v>
      </c>
      <c r="G10" s="6">
        <f aca="true" t="shared" si="0" ref="G10:G69">PRODUCT(F10/E10)</f>
        <v>1</v>
      </c>
    </row>
    <row r="11" spans="1:7" ht="12.75" customHeight="1">
      <c r="A11" s="14"/>
      <c r="B11" s="14"/>
      <c r="C11" s="14" t="s">
        <v>48</v>
      </c>
      <c r="D11" s="10" t="s">
        <v>153</v>
      </c>
      <c r="E11" s="18"/>
      <c r="F11" s="18">
        <v>30000</v>
      </c>
      <c r="G11" s="6" t="s">
        <v>0</v>
      </c>
    </row>
    <row r="12" spans="1:7" ht="38.25">
      <c r="A12" s="14"/>
      <c r="B12" s="14"/>
      <c r="C12" s="14">
        <v>2700</v>
      </c>
      <c r="D12" s="4" t="s">
        <v>178</v>
      </c>
      <c r="E12" s="18">
        <v>100000</v>
      </c>
      <c r="F12" s="18">
        <v>100000</v>
      </c>
      <c r="G12" s="6">
        <f t="shared" si="0"/>
        <v>1</v>
      </c>
    </row>
    <row r="13" spans="1:7" ht="12.75" customHeight="1">
      <c r="A13" s="14"/>
      <c r="B13" s="14"/>
      <c r="C13" s="14"/>
      <c r="D13" s="10" t="s">
        <v>10</v>
      </c>
      <c r="E13" s="18">
        <f>SUM(E6,E9)</f>
        <v>2965562.96</v>
      </c>
      <c r="F13" s="18">
        <f>SUM(F6,F9)</f>
        <v>2982600</v>
      </c>
      <c r="G13" s="6">
        <f t="shared" si="0"/>
        <v>1.0057449598035173</v>
      </c>
    </row>
    <row r="14" spans="1:7" ht="12.75" customHeight="1">
      <c r="A14" s="14" t="s">
        <v>97</v>
      </c>
      <c r="B14" s="14"/>
      <c r="C14" s="14"/>
      <c r="D14" s="12" t="s">
        <v>98</v>
      </c>
      <c r="E14" s="18"/>
      <c r="F14" s="18"/>
      <c r="G14" s="6" t="s">
        <v>0</v>
      </c>
    </row>
    <row r="15" spans="1:7" ht="12.75" customHeight="1">
      <c r="A15" s="14"/>
      <c r="B15" s="14" t="s">
        <v>99</v>
      </c>
      <c r="C15" s="14"/>
      <c r="D15" s="11" t="s">
        <v>100</v>
      </c>
      <c r="E15" s="18">
        <v>200</v>
      </c>
      <c r="F15" s="18">
        <v>300</v>
      </c>
      <c r="G15" s="6">
        <f t="shared" si="0"/>
        <v>1.5</v>
      </c>
    </row>
    <row r="16" spans="1:7" ht="12.75" customHeight="1">
      <c r="A16" s="14"/>
      <c r="B16" s="14"/>
      <c r="C16" s="14"/>
      <c r="D16" s="11" t="s">
        <v>111</v>
      </c>
      <c r="E16" s="18">
        <v>200</v>
      </c>
      <c r="F16" s="18">
        <v>300</v>
      </c>
      <c r="G16" s="6">
        <f t="shared" si="0"/>
        <v>1.5</v>
      </c>
    </row>
    <row r="17" spans="1:7" ht="38.25">
      <c r="A17" s="14"/>
      <c r="B17" s="14"/>
      <c r="C17" s="14" t="s">
        <v>45</v>
      </c>
      <c r="D17" s="8" t="s">
        <v>148</v>
      </c>
      <c r="E17" s="18">
        <v>200</v>
      </c>
      <c r="F17" s="18">
        <v>300</v>
      </c>
      <c r="G17" s="6">
        <f t="shared" si="0"/>
        <v>1.5</v>
      </c>
    </row>
    <row r="18" spans="1:7" ht="12.75" customHeight="1">
      <c r="A18" s="14"/>
      <c r="B18" s="14"/>
      <c r="C18" s="14"/>
      <c r="D18" s="19" t="s">
        <v>132</v>
      </c>
      <c r="E18" s="18">
        <v>200</v>
      </c>
      <c r="F18" s="18">
        <v>300</v>
      </c>
      <c r="G18" s="6">
        <f t="shared" si="0"/>
        <v>1.5</v>
      </c>
    </row>
    <row r="19" spans="1:7" ht="12.75" customHeight="1">
      <c r="A19" s="14">
        <v>400</v>
      </c>
      <c r="B19" s="14" t="s">
        <v>0</v>
      </c>
      <c r="C19" s="14" t="s">
        <v>0</v>
      </c>
      <c r="D19" s="26" t="s">
        <v>6</v>
      </c>
      <c r="E19" s="17"/>
      <c r="F19" s="17"/>
      <c r="G19" s="6" t="s">
        <v>0</v>
      </c>
    </row>
    <row r="20" spans="1:7" ht="12.75" customHeight="1">
      <c r="A20" s="14"/>
      <c r="B20" s="14">
        <v>40002</v>
      </c>
      <c r="C20" s="14"/>
      <c r="D20" s="4" t="s">
        <v>29</v>
      </c>
      <c r="E20" s="17"/>
      <c r="F20" s="17"/>
      <c r="G20" s="6" t="s">
        <v>0</v>
      </c>
    </row>
    <row r="21" spans="1:7" ht="12.75" customHeight="1">
      <c r="A21" s="14"/>
      <c r="B21" s="14"/>
      <c r="C21" s="14"/>
      <c r="D21" s="4" t="s">
        <v>111</v>
      </c>
      <c r="E21" s="18">
        <f>SUM(E22:E23)</f>
        <v>2214100</v>
      </c>
      <c r="F21" s="18">
        <f>SUM(F22:F23)</f>
        <v>2214100</v>
      </c>
      <c r="G21" s="6">
        <f t="shared" si="0"/>
        <v>1</v>
      </c>
    </row>
    <row r="22" spans="1:7" ht="12.75" customHeight="1">
      <c r="A22" s="14" t="s">
        <v>0</v>
      </c>
      <c r="B22" s="14" t="s">
        <v>0</v>
      </c>
      <c r="C22" s="14" t="s">
        <v>42</v>
      </c>
      <c r="D22" s="10" t="s">
        <v>28</v>
      </c>
      <c r="E22" s="18">
        <v>2114100</v>
      </c>
      <c r="F22" s="18">
        <v>2114100</v>
      </c>
      <c r="G22" s="6">
        <f t="shared" si="0"/>
        <v>1</v>
      </c>
    </row>
    <row r="23" spans="1:7" ht="38.25">
      <c r="A23" s="14"/>
      <c r="B23" s="14"/>
      <c r="C23" s="14">
        <v>2700</v>
      </c>
      <c r="D23" s="4" t="s">
        <v>178</v>
      </c>
      <c r="E23" s="18">
        <v>100000</v>
      </c>
      <c r="F23" s="18">
        <v>100000</v>
      </c>
      <c r="G23" s="6">
        <f t="shared" si="0"/>
        <v>1</v>
      </c>
    </row>
    <row r="24" spans="1:7" ht="12.75" customHeight="1">
      <c r="A24" s="14"/>
      <c r="B24" s="14"/>
      <c r="C24" s="14"/>
      <c r="D24" s="19" t="s">
        <v>11</v>
      </c>
      <c r="E24" s="18">
        <f>SUM(E21)</f>
        <v>2214100</v>
      </c>
      <c r="F24" s="18">
        <f>SUM(F21)</f>
        <v>2214100</v>
      </c>
      <c r="G24" s="6">
        <f t="shared" si="0"/>
        <v>1</v>
      </c>
    </row>
    <row r="25" spans="1:7" ht="12.75" customHeight="1">
      <c r="A25" s="14">
        <v>600</v>
      </c>
      <c r="B25" s="14"/>
      <c r="C25" s="14"/>
      <c r="D25" s="12" t="s">
        <v>80</v>
      </c>
      <c r="E25" s="18"/>
      <c r="F25" s="18"/>
      <c r="G25" s="6" t="s">
        <v>0</v>
      </c>
    </row>
    <row r="26" spans="1:7" ht="12.75" customHeight="1">
      <c r="A26" s="14"/>
      <c r="B26" s="14">
        <v>60014</v>
      </c>
      <c r="C26" s="14"/>
      <c r="D26" s="11" t="s">
        <v>84</v>
      </c>
      <c r="E26" s="18"/>
      <c r="F26" s="18"/>
      <c r="G26" s="6" t="s">
        <v>0</v>
      </c>
    </row>
    <row r="27" spans="1:7" ht="12.75" customHeight="1">
      <c r="A27" s="14"/>
      <c r="B27" s="14"/>
      <c r="C27" s="14"/>
      <c r="D27" s="11" t="s">
        <v>111</v>
      </c>
      <c r="E27" s="18">
        <v>52400</v>
      </c>
      <c r="F27" s="18">
        <v>52400</v>
      </c>
      <c r="G27" s="6">
        <f t="shared" si="0"/>
        <v>1</v>
      </c>
    </row>
    <row r="28" spans="1:7" ht="25.5">
      <c r="A28" s="14"/>
      <c r="B28" s="14"/>
      <c r="C28" s="14">
        <v>2320</v>
      </c>
      <c r="D28" s="8" t="s">
        <v>32</v>
      </c>
      <c r="E28" s="18">
        <v>52400</v>
      </c>
      <c r="F28" s="18">
        <v>52400</v>
      </c>
      <c r="G28" s="6">
        <f t="shared" si="0"/>
        <v>1</v>
      </c>
    </row>
    <row r="29" spans="1:7" ht="12.75" customHeight="1">
      <c r="A29" s="14"/>
      <c r="B29" s="14">
        <v>60016</v>
      </c>
      <c r="C29" s="14"/>
      <c r="D29" s="8" t="s">
        <v>85</v>
      </c>
      <c r="E29" s="18"/>
      <c r="F29" s="18" t="s">
        <v>0</v>
      </c>
      <c r="G29" s="6" t="s">
        <v>0</v>
      </c>
    </row>
    <row r="30" spans="1:7" ht="12.75" customHeight="1">
      <c r="A30" s="14"/>
      <c r="B30" s="14"/>
      <c r="C30" s="14"/>
      <c r="D30" s="8" t="s">
        <v>111</v>
      </c>
      <c r="E30" s="18">
        <f>SUM(E31:E33)</f>
        <v>171356</v>
      </c>
      <c r="F30" s="18">
        <f>SUM(F31:F33)</f>
        <v>106000</v>
      </c>
      <c r="G30" s="6">
        <f t="shared" si="0"/>
        <v>0.6185952053035785</v>
      </c>
    </row>
    <row r="31" spans="1:7" ht="25.5">
      <c r="A31" s="14"/>
      <c r="B31" s="14"/>
      <c r="C31" s="14" t="s">
        <v>128</v>
      </c>
      <c r="D31" s="8" t="s">
        <v>135</v>
      </c>
      <c r="E31" s="18">
        <v>65356</v>
      </c>
      <c r="F31" s="18"/>
      <c r="G31" s="6"/>
    </row>
    <row r="32" spans="1:7" ht="12.75" customHeight="1">
      <c r="A32" s="14"/>
      <c r="B32" s="14"/>
      <c r="C32" s="14" t="s">
        <v>102</v>
      </c>
      <c r="D32" s="11" t="s">
        <v>115</v>
      </c>
      <c r="E32" s="18">
        <v>6000</v>
      </c>
      <c r="F32" s="18">
        <v>6000</v>
      </c>
      <c r="G32" s="6">
        <f t="shared" si="0"/>
        <v>1</v>
      </c>
    </row>
    <row r="33" spans="1:7" ht="38.25">
      <c r="A33" s="14"/>
      <c r="B33" s="14"/>
      <c r="C33" s="14">
        <v>2700</v>
      </c>
      <c r="D33" s="4" t="s">
        <v>178</v>
      </c>
      <c r="E33" s="18">
        <v>100000</v>
      </c>
      <c r="F33" s="18">
        <v>100000</v>
      </c>
      <c r="G33" s="6">
        <f t="shared" si="0"/>
        <v>1</v>
      </c>
    </row>
    <row r="34" spans="1:7" ht="12.75">
      <c r="A34" s="14"/>
      <c r="B34" s="14">
        <v>60078</v>
      </c>
      <c r="C34" s="14"/>
      <c r="D34" s="4" t="s">
        <v>194</v>
      </c>
      <c r="E34" s="18"/>
      <c r="F34" s="18"/>
      <c r="G34" s="6"/>
    </row>
    <row r="35" spans="1:7" ht="12.75">
      <c r="A35" s="14"/>
      <c r="B35" s="14"/>
      <c r="C35" s="14"/>
      <c r="D35" s="4" t="s">
        <v>112</v>
      </c>
      <c r="E35" s="18">
        <v>280000</v>
      </c>
      <c r="F35" s="18">
        <v>0</v>
      </c>
      <c r="G35" s="6"/>
    </row>
    <row r="36" spans="1:7" ht="25.5">
      <c r="A36" s="14"/>
      <c r="B36" s="14"/>
      <c r="C36" s="14">
        <v>6330</v>
      </c>
      <c r="D36" s="4" t="s">
        <v>195</v>
      </c>
      <c r="E36" s="18">
        <v>280000</v>
      </c>
      <c r="F36" s="18">
        <v>0</v>
      </c>
      <c r="G36" s="6"/>
    </row>
    <row r="37" spans="1:7" ht="12.75" customHeight="1">
      <c r="A37" s="14"/>
      <c r="B37" s="14"/>
      <c r="C37" s="14"/>
      <c r="D37" s="11" t="s">
        <v>104</v>
      </c>
      <c r="E37" s="18">
        <f>SUM(E27,E30,E36)</f>
        <v>503756</v>
      </c>
      <c r="F37" s="18">
        <f>SUM(F27,F30,F36)</f>
        <v>158400</v>
      </c>
      <c r="G37" s="6">
        <f t="shared" si="0"/>
        <v>0.3144379421783562</v>
      </c>
    </row>
    <row r="38" spans="1:7" ht="12.75" customHeight="1">
      <c r="A38" s="14">
        <v>630</v>
      </c>
      <c r="B38" s="14"/>
      <c r="C38" s="14"/>
      <c r="D38" s="12" t="s">
        <v>116</v>
      </c>
      <c r="E38" s="18"/>
      <c r="F38" s="18"/>
      <c r="G38" s="6" t="s">
        <v>0</v>
      </c>
    </row>
    <row r="39" spans="1:7" ht="12.75" customHeight="1">
      <c r="A39" s="14"/>
      <c r="B39" s="14">
        <v>63003</v>
      </c>
      <c r="C39" s="14"/>
      <c r="D39" s="11" t="s">
        <v>117</v>
      </c>
      <c r="E39" s="18"/>
      <c r="F39" s="18"/>
      <c r="G39" s="6" t="s">
        <v>0</v>
      </c>
    </row>
    <row r="40" spans="1:7" ht="12.75" customHeight="1">
      <c r="A40" s="14"/>
      <c r="B40" s="14"/>
      <c r="C40" s="14"/>
      <c r="D40" s="11" t="s">
        <v>111</v>
      </c>
      <c r="E40" s="18">
        <f>SUM(E41:E41)</f>
        <v>6000</v>
      </c>
      <c r="F40" s="18">
        <v>6026</v>
      </c>
      <c r="G40" s="6">
        <f t="shared" si="0"/>
        <v>1.0043333333333333</v>
      </c>
    </row>
    <row r="41" spans="1:7" ht="12.75">
      <c r="A41" s="14"/>
      <c r="B41" s="14"/>
      <c r="C41" s="14" t="s">
        <v>42</v>
      </c>
      <c r="D41" s="8" t="s">
        <v>28</v>
      </c>
      <c r="E41" s="18">
        <v>6000</v>
      </c>
      <c r="F41" s="18">
        <v>6026</v>
      </c>
      <c r="G41" s="6">
        <f t="shared" si="0"/>
        <v>1.0043333333333333</v>
      </c>
    </row>
    <row r="42" spans="1:7" ht="12.75" customHeight="1">
      <c r="A42" s="14"/>
      <c r="B42" s="14"/>
      <c r="C42" s="14"/>
      <c r="D42" s="11" t="s">
        <v>118</v>
      </c>
      <c r="E42" s="18">
        <f>SUM(E40,)</f>
        <v>6000</v>
      </c>
      <c r="F42" s="18">
        <v>6026</v>
      </c>
      <c r="G42" s="6">
        <f t="shared" si="0"/>
        <v>1.0043333333333333</v>
      </c>
    </row>
    <row r="43" spans="1:7" ht="12.75" customHeight="1">
      <c r="A43" s="14">
        <v>700</v>
      </c>
      <c r="B43" s="14" t="s">
        <v>0</v>
      </c>
      <c r="C43" s="14" t="s">
        <v>0</v>
      </c>
      <c r="D43" s="9" t="s">
        <v>7</v>
      </c>
      <c r="E43" s="17"/>
      <c r="F43" s="17"/>
      <c r="G43" s="6" t="s">
        <v>0</v>
      </c>
    </row>
    <row r="44" spans="1:7" ht="12.75" customHeight="1">
      <c r="A44" s="14"/>
      <c r="B44" s="14">
        <v>70004</v>
      </c>
      <c r="C44" s="14"/>
      <c r="D44" s="10" t="s">
        <v>30</v>
      </c>
      <c r="E44" s="18"/>
      <c r="F44" s="18"/>
      <c r="G44" s="6" t="s">
        <v>0</v>
      </c>
    </row>
    <row r="45" spans="1:7" ht="12.75" customHeight="1">
      <c r="A45" s="14"/>
      <c r="B45" s="14"/>
      <c r="C45" s="14"/>
      <c r="D45" s="10" t="s">
        <v>111</v>
      </c>
      <c r="E45" s="18">
        <f>SUM(E46:E47)</f>
        <v>158000</v>
      </c>
      <c r="F45" s="18">
        <f>SUM(F46:F47)</f>
        <v>38000</v>
      </c>
      <c r="G45" s="6">
        <f t="shared" si="0"/>
        <v>0.24050632911392406</v>
      </c>
    </row>
    <row r="46" spans="1:7" ht="25.5">
      <c r="A46" s="14" t="s">
        <v>0</v>
      </c>
      <c r="B46" s="14" t="s">
        <v>0</v>
      </c>
      <c r="C46" s="14" t="s">
        <v>45</v>
      </c>
      <c r="D46" s="4" t="s">
        <v>149</v>
      </c>
      <c r="E46" s="18">
        <v>38000</v>
      </c>
      <c r="F46" s="18">
        <v>38000</v>
      </c>
      <c r="G46" s="6">
        <f t="shared" si="0"/>
        <v>1</v>
      </c>
    </row>
    <row r="47" spans="1:7" ht="12.75" customHeight="1">
      <c r="A47" s="14"/>
      <c r="B47" s="14"/>
      <c r="C47" s="14" t="s">
        <v>42</v>
      </c>
      <c r="D47" s="4" t="s">
        <v>28</v>
      </c>
      <c r="E47" s="18">
        <v>120000</v>
      </c>
      <c r="F47" s="18" t="s">
        <v>0</v>
      </c>
      <c r="G47" s="6" t="s">
        <v>0</v>
      </c>
    </row>
    <row r="48" spans="1:7" ht="12.75" customHeight="1">
      <c r="A48" s="14"/>
      <c r="B48" s="14">
        <v>70005</v>
      </c>
      <c r="C48" s="14"/>
      <c r="D48" s="4" t="s">
        <v>31</v>
      </c>
      <c r="E48" s="18"/>
      <c r="F48" s="18"/>
      <c r="G48" s="6" t="s">
        <v>0</v>
      </c>
    </row>
    <row r="49" spans="1:7" ht="12.75" customHeight="1">
      <c r="A49" s="14"/>
      <c r="B49" s="14"/>
      <c r="C49" s="14"/>
      <c r="D49" s="4" t="s">
        <v>111</v>
      </c>
      <c r="E49" s="18">
        <f>SUM(E50:E54)</f>
        <v>269539</v>
      </c>
      <c r="F49" s="18">
        <f>SUM(F50:F54)</f>
        <v>316329</v>
      </c>
      <c r="G49" s="6">
        <f t="shared" si="0"/>
        <v>1.1735926897406312</v>
      </c>
    </row>
    <row r="50" spans="1:7" ht="12.75" customHeight="1">
      <c r="A50" s="14"/>
      <c r="B50" s="14"/>
      <c r="C50" s="14" t="s">
        <v>144</v>
      </c>
      <c r="D50" s="4" t="s">
        <v>147</v>
      </c>
      <c r="E50" s="18">
        <v>101739</v>
      </c>
      <c r="F50" s="18">
        <v>101739</v>
      </c>
      <c r="G50" s="6">
        <f t="shared" si="0"/>
        <v>1</v>
      </c>
    </row>
    <row r="51" spans="1:7" ht="38.25">
      <c r="A51" s="14" t="s">
        <v>0</v>
      </c>
      <c r="B51" s="14" t="s">
        <v>0</v>
      </c>
      <c r="C51" s="14" t="s">
        <v>45</v>
      </c>
      <c r="D51" s="8" t="s">
        <v>148</v>
      </c>
      <c r="E51" s="18">
        <v>70000</v>
      </c>
      <c r="F51" s="18">
        <v>93000</v>
      </c>
      <c r="G51" s="6">
        <f t="shared" si="0"/>
        <v>1.3285714285714285</v>
      </c>
    </row>
    <row r="52" spans="1:7" ht="12.75">
      <c r="A52" s="14" t="s">
        <v>0</v>
      </c>
      <c r="B52" s="14" t="s">
        <v>0</v>
      </c>
      <c r="C52" s="14" t="s">
        <v>46</v>
      </c>
      <c r="D52" s="10" t="s">
        <v>150</v>
      </c>
      <c r="E52" s="18">
        <v>68500</v>
      </c>
      <c r="F52" s="18">
        <v>67236</v>
      </c>
      <c r="G52" s="6">
        <f t="shared" si="0"/>
        <v>0.9815474452554744</v>
      </c>
    </row>
    <row r="53" spans="1:7" ht="25.5">
      <c r="A53" s="14"/>
      <c r="B53" s="14"/>
      <c r="C53" s="14" t="s">
        <v>129</v>
      </c>
      <c r="D53" s="4" t="s">
        <v>130</v>
      </c>
      <c r="E53" s="18"/>
      <c r="F53" s="18">
        <v>54354</v>
      </c>
      <c r="G53" s="6"/>
    </row>
    <row r="54" spans="1:7" ht="12.75" customHeight="1">
      <c r="A54" s="14"/>
      <c r="B54" s="14"/>
      <c r="C54" s="14" t="s">
        <v>47</v>
      </c>
      <c r="D54" s="10" t="s">
        <v>33</v>
      </c>
      <c r="E54" s="18">
        <v>29300</v>
      </c>
      <c r="F54" s="18" t="s">
        <v>0</v>
      </c>
      <c r="G54" s="6" t="s">
        <v>0</v>
      </c>
    </row>
    <row r="55" spans="1:7" ht="12.75" customHeight="1">
      <c r="A55" s="14"/>
      <c r="B55" s="14"/>
      <c r="C55" s="14"/>
      <c r="D55" s="10" t="s">
        <v>112</v>
      </c>
      <c r="E55" s="18">
        <f>SUM(E56:E56)</f>
        <v>6767</v>
      </c>
      <c r="F55" s="18">
        <v>6767</v>
      </c>
      <c r="G55" s="6">
        <f t="shared" si="0"/>
        <v>1</v>
      </c>
    </row>
    <row r="56" spans="1:7" ht="25.5">
      <c r="A56" s="14"/>
      <c r="B56" s="14"/>
      <c r="C56" s="14" t="s">
        <v>136</v>
      </c>
      <c r="D56" s="4" t="s">
        <v>137</v>
      </c>
      <c r="E56" s="18">
        <v>6767</v>
      </c>
      <c r="F56" s="18">
        <v>6767</v>
      </c>
      <c r="G56" s="6">
        <f t="shared" si="0"/>
        <v>1</v>
      </c>
    </row>
    <row r="57" spans="1:7" ht="12.75" customHeight="1">
      <c r="A57" s="14"/>
      <c r="B57" s="14"/>
      <c r="C57" s="14"/>
      <c r="D57" s="19" t="s">
        <v>12</v>
      </c>
      <c r="E57" s="18">
        <f>SUM(E49,E55,E45)</f>
        <v>434306</v>
      </c>
      <c r="F57" s="18">
        <f>SUM(F49,F55,F45)</f>
        <v>361096</v>
      </c>
      <c r="G57" s="6">
        <f t="shared" si="0"/>
        <v>0.8314322159951739</v>
      </c>
    </row>
    <row r="58" spans="1:7" ht="12.75" customHeight="1">
      <c r="A58" s="14"/>
      <c r="B58" s="14"/>
      <c r="C58" s="14"/>
      <c r="D58" s="19"/>
      <c r="E58" s="18"/>
      <c r="F58" s="18"/>
      <c r="G58" s="6" t="s">
        <v>0</v>
      </c>
    </row>
    <row r="59" spans="1:7" ht="12.75" customHeight="1">
      <c r="A59" s="14"/>
      <c r="B59" s="14"/>
      <c r="C59" s="14"/>
      <c r="D59" s="19"/>
      <c r="E59" s="18"/>
      <c r="F59" s="18"/>
      <c r="G59" s="6" t="s">
        <v>0</v>
      </c>
    </row>
    <row r="60" spans="1:7" ht="12.75" customHeight="1">
      <c r="A60" s="14">
        <v>710</v>
      </c>
      <c r="B60" s="14"/>
      <c r="C60" s="14"/>
      <c r="D60" s="12" t="s">
        <v>73</v>
      </c>
      <c r="E60" s="18"/>
      <c r="F60" s="18"/>
      <c r="G60" s="6" t="s">
        <v>0</v>
      </c>
    </row>
    <row r="61" spans="1:7" ht="12.75" customHeight="1">
      <c r="A61" s="14"/>
      <c r="B61" s="14">
        <v>71035</v>
      </c>
      <c r="C61" s="14"/>
      <c r="D61" s="11" t="s">
        <v>74</v>
      </c>
      <c r="E61" s="18"/>
      <c r="F61" s="18"/>
      <c r="G61" s="6" t="s">
        <v>0</v>
      </c>
    </row>
    <row r="62" spans="1:7" ht="12.75" customHeight="1">
      <c r="A62" s="14"/>
      <c r="B62" s="14"/>
      <c r="C62" s="14"/>
      <c r="D62" s="11" t="s">
        <v>111</v>
      </c>
      <c r="E62" s="18">
        <v>500</v>
      </c>
      <c r="F62" s="18">
        <v>0</v>
      </c>
      <c r="G62" s="6">
        <f t="shared" si="0"/>
        <v>0</v>
      </c>
    </row>
    <row r="63" spans="1:7" ht="25.5">
      <c r="A63" s="14"/>
      <c r="B63" s="14"/>
      <c r="C63" s="14">
        <v>2020</v>
      </c>
      <c r="D63" s="4" t="s">
        <v>75</v>
      </c>
      <c r="E63" s="18">
        <v>500</v>
      </c>
      <c r="F63" s="18">
        <v>0</v>
      </c>
      <c r="G63" s="6">
        <f t="shared" si="0"/>
        <v>0</v>
      </c>
    </row>
    <row r="64" spans="1:7" ht="12.75" customHeight="1">
      <c r="A64" s="14"/>
      <c r="B64" s="14"/>
      <c r="C64" s="14"/>
      <c r="D64" s="19" t="s">
        <v>133</v>
      </c>
      <c r="E64" s="18">
        <f>SUM(E63)</f>
        <v>500</v>
      </c>
      <c r="F64" s="18">
        <v>0</v>
      </c>
      <c r="G64" s="6">
        <f t="shared" si="0"/>
        <v>0</v>
      </c>
    </row>
    <row r="65" spans="1:7" ht="12.75" customHeight="1">
      <c r="A65" s="14">
        <v>750</v>
      </c>
      <c r="B65" s="14" t="s">
        <v>0</v>
      </c>
      <c r="C65" s="14" t="s">
        <v>0</v>
      </c>
      <c r="D65" s="12" t="s">
        <v>4</v>
      </c>
      <c r="E65" s="17"/>
      <c r="F65" s="17"/>
      <c r="G65" s="6" t="s">
        <v>0</v>
      </c>
    </row>
    <row r="66" spans="1:7" ht="12.75" customHeight="1">
      <c r="A66" s="14"/>
      <c r="B66" s="14">
        <v>75011</v>
      </c>
      <c r="C66" s="14"/>
      <c r="D66" s="11" t="s">
        <v>18</v>
      </c>
      <c r="E66" s="17"/>
      <c r="F66" s="17"/>
      <c r="G66" s="6" t="s">
        <v>0</v>
      </c>
    </row>
    <row r="67" spans="1:7" ht="12.75" customHeight="1">
      <c r="A67" s="14"/>
      <c r="B67" s="14"/>
      <c r="C67" s="14"/>
      <c r="D67" s="11" t="s">
        <v>111</v>
      </c>
      <c r="E67" s="18">
        <f>SUM(E68:E69)</f>
        <v>28126</v>
      </c>
      <c r="F67" s="18">
        <f>SUM(F68:F69)</f>
        <v>22855</v>
      </c>
      <c r="G67" s="6">
        <f t="shared" si="0"/>
        <v>0.8125933300149328</v>
      </c>
    </row>
    <row r="68" spans="1:7" ht="38.25">
      <c r="A68" s="14" t="s">
        <v>0</v>
      </c>
      <c r="B68" s="14" t="s">
        <v>0</v>
      </c>
      <c r="C68" s="14">
        <v>2010</v>
      </c>
      <c r="D68" s="4" t="s">
        <v>139</v>
      </c>
      <c r="E68" s="18">
        <v>28123</v>
      </c>
      <c r="F68" s="18">
        <v>22849</v>
      </c>
      <c r="G68" s="6">
        <f t="shared" si="0"/>
        <v>0.8124666642961277</v>
      </c>
    </row>
    <row r="69" spans="1:7" ht="25.5">
      <c r="A69" s="14"/>
      <c r="B69" s="14"/>
      <c r="C69" s="14">
        <v>2360</v>
      </c>
      <c r="D69" s="4" t="s">
        <v>60</v>
      </c>
      <c r="E69" s="18">
        <v>3</v>
      </c>
      <c r="F69" s="18">
        <v>6</v>
      </c>
      <c r="G69" s="6">
        <f t="shared" si="0"/>
        <v>2</v>
      </c>
    </row>
    <row r="70" spans="1:7" ht="12.75" customHeight="1">
      <c r="A70" s="14"/>
      <c r="B70" s="14">
        <v>75023</v>
      </c>
      <c r="C70" s="14"/>
      <c r="D70" s="4" t="s">
        <v>124</v>
      </c>
      <c r="E70" s="18"/>
      <c r="F70" s="18"/>
      <c r="G70" s="6" t="s">
        <v>0</v>
      </c>
    </row>
    <row r="71" spans="1:7" ht="12.75" customHeight="1">
      <c r="A71" s="14"/>
      <c r="B71" s="14"/>
      <c r="C71" s="14"/>
      <c r="D71" s="4" t="s">
        <v>111</v>
      </c>
      <c r="E71" s="18">
        <f>SUM(E72:E73)</f>
        <v>80000</v>
      </c>
      <c r="F71" s="18">
        <f>SUM(F72:F73)</f>
        <v>80000</v>
      </c>
      <c r="G71" s="6">
        <f aca="true" t="shared" si="1" ref="G71:G132">PRODUCT(F71/E71)</f>
        <v>1</v>
      </c>
    </row>
    <row r="72" spans="1:7" ht="12.75">
      <c r="A72" s="14"/>
      <c r="B72" s="14"/>
      <c r="C72" s="14" t="s">
        <v>47</v>
      </c>
      <c r="D72" s="8" t="s">
        <v>33</v>
      </c>
      <c r="E72" s="18">
        <v>80000</v>
      </c>
      <c r="F72" s="18">
        <v>80000</v>
      </c>
      <c r="G72" s="6">
        <f t="shared" si="1"/>
        <v>1</v>
      </c>
    </row>
    <row r="73" spans="1:7" ht="25.5">
      <c r="A73" s="14"/>
      <c r="B73" s="14"/>
      <c r="C73" s="14" t="s">
        <v>128</v>
      </c>
      <c r="D73" s="8" t="s">
        <v>135</v>
      </c>
      <c r="E73" s="18" t="s">
        <v>0</v>
      </c>
      <c r="F73" s="18" t="s">
        <v>0</v>
      </c>
      <c r="G73" s="6" t="s">
        <v>0</v>
      </c>
    </row>
    <row r="74" spans="1:7" ht="12.75">
      <c r="A74" s="14"/>
      <c r="B74" s="14"/>
      <c r="C74" s="14"/>
      <c r="D74" s="4" t="s">
        <v>112</v>
      </c>
      <c r="E74" s="18">
        <v>649527</v>
      </c>
      <c r="F74" s="18">
        <v>150552</v>
      </c>
      <c r="G74" s="6">
        <f t="shared" si="1"/>
        <v>0.2317871312508949</v>
      </c>
    </row>
    <row r="75" spans="1:7" ht="51">
      <c r="A75" s="14"/>
      <c r="B75" s="14"/>
      <c r="C75" s="14">
        <v>6207</v>
      </c>
      <c r="D75" s="8" t="s">
        <v>145</v>
      </c>
      <c r="E75" s="18">
        <v>649527</v>
      </c>
      <c r="F75" s="18">
        <v>150552</v>
      </c>
      <c r="G75" s="6">
        <f t="shared" si="1"/>
        <v>0.2317871312508949</v>
      </c>
    </row>
    <row r="76" spans="1:7" ht="12.75" customHeight="1">
      <c r="A76" s="14"/>
      <c r="B76" s="14"/>
      <c r="C76" s="14"/>
      <c r="D76" s="19" t="s">
        <v>13</v>
      </c>
      <c r="E76" s="18">
        <f>SUM(E67,E71,E74)</f>
        <v>757653</v>
      </c>
      <c r="F76" s="18">
        <f>SUM(F67,F71,F74)</f>
        <v>253407</v>
      </c>
      <c r="G76" s="6">
        <f t="shared" si="1"/>
        <v>0.3344631381384354</v>
      </c>
    </row>
    <row r="77" spans="1:7" ht="25.5">
      <c r="A77" s="14">
        <v>751</v>
      </c>
      <c r="B77" s="14" t="s">
        <v>0</v>
      </c>
      <c r="C77" s="14" t="s">
        <v>0</v>
      </c>
      <c r="D77" s="26" t="s">
        <v>9</v>
      </c>
      <c r="E77" s="17"/>
      <c r="F77" s="17"/>
      <c r="G77" s="6" t="s">
        <v>0</v>
      </c>
    </row>
    <row r="78" spans="1:7" ht="12.75">
      <c r="A78" s="14"/>
      <c r="B78" s="14">
        <v>75101</v>
      </c>
      <c r="C78" s="14"/>
      <c r="D78" s="4" t="s">
        <v>34</v>
      </c>
      <c r="E78" s="17"/>
      <c r="F78" s="17"/>
      <c r="G78" s="6" t="s">
        <v>0</v>
      </c>
    </row>
    <row r="79" spans="1:7" ht="12.75" customHeight="1">
      <c r="A79" s="14"/>
      <c r="B79" s="14"/>
      <c r="C79" s="14"/>
      <c r="D79" s="4" t="s">
        <v>111</v>
      </c>
      <c r="E79" s="18">
        <f>SUM(E80:E80)</f>
        <v>2100</v>
      </c>
      <c r="F79" s="18">
        <v>2100</v>
      </c>
      <c r="G79" s="6" t="s">
        <v>0</v>
      </c>
    </row>
    <row r="80" spans="1:7" ht="38.25">
      <c r="A80" s="14"/>
      <c r="B80" s="14"/>
      <c r="C80" s="14">
        <v>2010</v>
      </c>
      <c r="D80" s="4" t="s">
        <v>139</v>
      </c>
      <c r="E80" s="18">
        <v>2100</v>
      </c>
      <c r="F80" s="18">
        <v>2100</v>
      </c>
      <c r="G80" s="6">
        <f t="shared" si="1"/>
        <v>1</v>
      </c>
    </row>
    <row r="81" spans="1:7" ht="25.5">
      <c r="A81" s="14"/>
      <c r="B81" s="14">
        <v>75109</v>
      </c>
      <c r="C81" s="14"/>
      <c r="D81" s="32" t="s">
        <v>140</v>
      </c>
      <c r="E81" s="18"/>
      <c r="F81" s="18"/>
      <c r="G81" s="6" t="s">
        <v>0</v>
      </c>
    </row>
    <row r="82" spans="1:7" ht="12.75">
      <c r="A82" s="14"/>
      <c r="B82" s="14"/>
      <c r="C82" s="14"/>
      <c r="D82" s="4" t="s">
        <v>111</v>
      </c>
      <c r="E82" s="18">
        <v>220</v>
      </c>
      <c r="F82" s="18">
        <v>0</v>
      </c>
      <c r="G82" s="6" t="s">
        <v>0</v>
      </c>
    </row>
    <row r="83" spans="1:7" ht="38.25">
      <c r="A83" s="14"/>
      <c r="B83" s="14"/>
      <c r="C83" s="14">
        <v>2010</v>
      </c>
      <c r="D83" s="4" t="s">
        <v>105</v>
      </c>
      <c r="E83" s="18">
        <v>220</v>
      </c>
      <c r="F83" s="18">
        <v>0</v>
      </c>
      <c r="G83" s="6">
        <f t="shared" si="1"/>
        <v>0</v>
      </c>
    </row>
    <row r="84" spans="1:7" ht="12.75" customHeight="1">
      <c r="A84" s="14"/>
      <c r="B84" s="14"/>
      <c r="C84" s="14"/>
      <c r="D84" s="20" t="s">
        <v>14</v>
      </c>
      <c r="E84" s="18">
        <f>SUM(E80,E83)</f>
        <v>2320</v>
      </c>
      <c r="F84" s="18">
        <f>SUM(F80,F83)</f>
        <v>2100</v>
      </c>
      <c r="G84" s="6">
        <f t="shared" si="1"/>
        <v>0.9051724137931034</v>
      </c>
    </row>
    <row r="85" spans="1:7" ht="12.75" customHeight="1">
      <c r="A85" s="14">
        <v>752</v>
      </c>
      <c r="B85" s="14"/>
      <c r="C85" s="14"/>
      <c r="D85" s="27" t="s">
        <v>125</v>
      </c>
      <c r="E85" s="18"/>
      <c r="F85" s="18"/>
      <c r="G85" s="6" t="s">
        <v>0</v>
      </c>
    </row>
    <row r="86" spans="1:7" ht="12.75" customHeight="1">
      <c r="A86" s="14"/>
      <c r="B86" s="14">
        <v>75212</v>
      </c>
      <c r="C86" s="14"/>
      <c r="D86" s="8" t="s">
        <v>126</v>
      </c>
      <c r="E86" s="18" t="s">
        <v>0</v>
      </c>
      <c r="F86" s="18"/>
      <c r="G86" s="6" t="s">
        <v>0</v>
      </c>
    </row>
    <row r="87" spans="1:7" ht="12.75" customHeight="1">
      <c r="A87" s="14"/>
      <c r="B87" s="14"/>
      <c r="C87" s="14"/>
      <c r="D87" s="8" t="s">
        <v>111</v>
      </c>
      <c r="E87" s="18">
        <v>300</v>
      </c>
      <c r="F87" s="18">
        <v>300</v>
      </c>
      <c r="G87" s="6">
        <f t="shared" si="1"/>
        <v>1</v>
      </c>
    </row>
    <row r="88" spans="1:7" ht="38.25">
      <c r="A88" s="14"/>
      <c r="B88" s="14"/>
      <c r="C88" s="14">
        <v>2010</v>
      </c>
      <c r="D88" s="4" t="s">
        <v>105</v>
      </c>
      <c r="E88" s="18">
        <v>300</v>
      </c>
      <c r="F88" s="18">
        <v>300</v>
      </c>
      <c r="G88" s="6">
        <f t="shared" si="1"/>
        <v>1</v>
      </c>
    </row>
    <row r="89" spans="1:7" ht="12.75" customHeight="1">
      <c r="A89" s="14"/>
      <c r="B89" s="14"/>
      <c r="C89" s="14"/>
      <c r="D89" s="20" t="s">
        <v>127</v>
      </c>
      <c r="E89" s="18">
        <f>SUM(E88:E88)</f>
        <v>300</v>
      </c>
      <c r="F89" s="18">
        <v>300</v>
      </c>
      <c r="G89" s="6">
        <f t="shared" si="1"/>
        <v>1</v>
      </c>
    </row>
    <row r="90" spans="1:7" ht="12.75" customHeight="1">
      <c r="A90" s="14">
        <v>754</v>
      </c>
      <c r="B90" s="14" t="s">
        <v>0</v>
      </c>
      <c r="C90" s="14" t="s">
        <v>0</v>
      </c>
      <c r="D90" s="27" t="s">
        <v>22</v>
      </c>
      <c r="E90" s="17"/>
      <c r="F90" s="17"/>
      <c r="G90" s="6" t="s">
        <v>0</v>
      </c>
    </row>
    <row r="91" spans="1:7" ht="12.75" customHeight="1">
      <c r="A91" s="14"/>
      <c r="B91" s="14">
        <v>75414</v>
      </c>
      <c r="C91" s="14"/>
      <c r="D91" s="8" t="s">
        <v>35</v>
      </c>
      <c r="E91" s="18"/>
      <c r="F91" s="18"/>
      <c r="G91" s="6" t="s">
        <v>0</v>
      </c>
    </row>
    <row r="92" spans="1:7" ht="12.75" customHeight="1">
      <c r="A92" s="14"/>
      <c r="B92" s="14"/>
      <c r="C92" s="14"/>
      <c r="D92" s="8" t="s">
        <v>111</v>
      </c>
      <c r="E92" s="18">
        <v>150</v>
      </c>
      <c r="F92" s="18">
        <v>150</v>
      </c>
      <c r="G92" s="6">
        <f t="shared" si="1"/>
        <v>1</v>
      </c>
    </row>
    <row r="93" spans="1:7" ht="25.5">
      <c r="A93" s="14"/>
      <c r="B93" s="14"/>
      <c r="C93" s="14">
        <v>2320</v>
      </c>
      <c r="D93" s="4" t="s">
        <v>32</v>
      </c>
      <c r="E93" s="18">
        <v>150</v>
      </c>
      <c r="F93" s="18">
        <v>150</v>
      </c>
      <c r="G93" s="6">
        <f t="shared" si="1"/>
        <v>1</v>
      </c>
    </row>
    <row r="94" spans="1:7" ht="12.75" customHeight="1">
      <c r="A94" s="14"/>
      <c r="B94" s="14"/>
      <c r="C94" s="14"/>
      <c r="D94" s="20" t="s">
        <v>23</v>
      </c>
      <c r="E94" s="18">
        <f>SUM(E92,)</f>
        <v>150</v>
      </c>
      <c r="F94" s="18">
        <f>SUM(F92,)</f>
        <v>150</v>
      </c>
      <c r="G94" s="6">
        <f t="shared" si="1"/>
        <v>1</v>
      </c>
    </row>
    <row r="95" spans="1:7" ht="25.5">
      <c r="A95" s="14">
        <v>756</v>
      </c>
      <c r="B95" s="14" t="s">
        <v>0</v>
      </c>
      <c r="C95" s="14" t="s">
        <v>0</v>
      </c>
      <c r="D95" s="26" t="s">
        <v>40</v>
      </c>
      <c r="E95" s="17"/>
      <c r="F95" s="17"/>
      <c r="G95" s="6" t="s">
        <v>0</v>
      </c>
    </row>
    <row r="96" spans="1:7" ht="12.75" customHeight="1">
      <c r="A96" s="14"/>
      <c r="B96" s="14">
        <v>75601</v>
      </c>
      <c r="C96" s="14"/>
      <c r="D96" s="4" t="s">
        <v>36</v>
      </c>
      <c r="E96" s="17"/>
      <c r="F96" s="17"/>
      <c r="G96" s="6" t="s">
        <v>0</v>
      </c>
    </row>
    <row r="97" spans="1:8" s="1" customFormat="1" ht="12.75" customHeight="1">
      <c r="A97" s="14"/>
      <c r="B97" s="14"/>
      <c r="C97" s="14"/>
      <c r="D97" s="4" t="s">
        <v>111</v>
      </c>
      <c r="E97" s="18">
        <f>SUM(E98:E98)</f>
        <v>8000</v>
      </c>
      <c r="F97" s="18">
        <f>SUM(F98:F98)</f>
        <v>8000</v>
      </c>
      <c r="G97" s="6">
        <f t="shared" si="1"/>
        <v>1</v>
      </c>
      <c r="H97" s="3"/>
    </row>
    <row r="98" spans="1:7" s="3" customFormat="1" ht="25.5">
      <c r="A98" s="14" t="s">
        <v>0</v>
      </c>
      <c r="B98" s="14" t="s">
        <v>0</v>
      </c>
      <c r="C98" s="14" t="s">
        <v>49</v>
      </c>
      <c r="D98" s="4" t="s">
        <v>151</v>
      </c>
      <c r="E98" s="18">
        <v>8000</v>
      </c>
      <c r="F98" s="18">
        <v>8000</v>
      </c>
      <c r="G98" s="6">
        <f t="shared" si="1"/>
        <v>1</v>
      </c>
    </row>
    <row r="99" spans="1:7" s="3" customFormat="1" ht="38.25">
      <c r="A99" s="14"/>
      <c r="B99" s="14">
        <v>75616</v>
      </c>
      <c r="C99" s="14"/>
      <c r="D99" s="4" t="s">
        <v>65</v>
      </c>
      <c r="E99" s="18"/>
      <c r="F99" s="18"/>
      <c r="G99" s="6" t="s">
        <v>0</v>
      </c>
    </row>
    <row r="100" spans="1:7" ht="12.75" customHeight="1">
      <c r="A100" s="14"/>
      <c r="B100" s="14"/>
      <c r="C100" s="14"/>
      <c r="D100" s="4" t="s">
        <v>111</v>
      </c>
      <c r="E100" s="18">
        <f>SUM(E101:E109)</f>
        <v>1853713</v>
      </c>
      <c r="F100" s="18">
        <f>SUM(F101:F109)</f>
        <v>1886866</v>
      </c>
      <c r="G100" s="6">
        <f t="shared" si="1"/>
        <v>1.0178846455735058</v>
      </c>
    </row>
    <row r="101" spans="1:7" ht="12.75" customHeight="1">
      <c r="A101" s="14"/>
      <c r="B101" s="14"/>
      <c r="C101" s="14" t="s">
        <v>61</v>
      </c>
      <c r="D101" s="4" t="s">
        <v>154</v>
      </c>
      <c r="E101" s="18">
        <v>1196476</v>
      </c>
      <c r="F101" s="18">
        <v>1250260</v>
      </c>
      <c r="G101" s="6">
        <f t="shared" si="1"/>
        <v>1.0449520090666256</v>
      </c>
    </row>
    <row r="102" spans="1:7" ht="12.75" customHeight="1">
      <c r="A102" s="14" t="s">
        <v>0</v>
      </c>
      <c r="B102" s="14" t="s">
        <v>0</v>
      </c>
      <c r="C102" s="14" t="s">
        <v>50</v>
      </c>
      <c r="D102" s="10" t="s">
        <v>155</v>
      </c>
      <c r="E102" s="18">
        <v>137105</v>
      </c>
      <c r="F102" s="18">
        <v>135066</v>
      </c>
      <c r="G102" s="6">
        <f t="shared" si="1"/>
        <v>0.9851281864264615</v>
      </c>
    </row>
    <row r="103" spans="1:7" ht="12.75" customHeight="1">
      <c r="A103" s="14" t="s">
        <v>0</v>
      </c>
      <c r="B103" s="14" t="s">
        <v>0</v>
      </c>
      <c r="C103" s="14" t="s">
        <v>51</v>
      </c>
      <c r="D103" s="10" t="s">
        <v>156</v>
      </c>
      <c r="E103" s="18">
        <v>293</v>
      </c>
      <c r="F103" s="18">
        <v>293</v>
      </c>
      <c r="G103" s="6">
        <f t="shared" si="1"/>
        <v>1</v>
      </c>
    </row>
    <row r="104" spans="1:7" ht="12.75" customHeight="1">
      <c r="A104" s="14" t="s">
        <v>0</v>
      </c>
      <c r="B104" s="14" t="s">
        <v>0</v>
      </c>
      <c r="C104" s="14" t="s">
        <v>52</v>
      </c>
      <c r="D104" s="10" t="s">
        <v>157</v>
      </c>
      <c r="E104" s="18">
        <v>71839</v>
      </c>
      <c r="F104" s="18">
        <v>58247</v>
      </c>
      <c r="G104" s="6">
        <f t="shared" si="1"/>
        <v>0.8107991480950458</v>
      </c>
    </row>
    <row r="105" spans="1:7" ht="12.75" customHeight="1">
      <c r="A105" s="14"/>
      <c r="B105" s="14"/>
      <c r="C105" s="14" t="s">
        <v>81</v>
      </c>
      <c r="D105" s="10" t="s">
        <v>158</v>
      </c>
      <c r="E105" s="18">
        <v>50000</v>
      </c>
      <c r="F105" s="18">
        <v>50000</v>
      </c>
      <c r="G105" s="6">
        <f t="shared" si="1"/>
        <v>1</v>
      </c>
    </row>
    <row r="106" spans="1:7" ht="12.75" customHeight="1">
      <c r="A106" s="14" t="s">
        <v>0</v>
      </c>
      <c r="B106" s="14" t="s">
        <v>0</v>
      </c>
      <c r="C106" s="14" t="s">
        <v>54</v>
      </c>
      <c r="D106" s="10" t="s">
        <v>159</v>
      </c>
      <c r="E106" s="18">
        <v>150000</v>
      </c>
      <c r="F106" s="18">
        <v>150000</v>
      </c>
      <c r="G106" s="6">
        <f t="shared" si="1"/>
        <v>1</v>
      </c>
    </row>
    <row r="107" spans="1:7" ht="12.75" customHeight="1">
      <c r="A107" s="14"/>
      <c r="B107" s="14"/>
      <c r="C107" s="14" t="s">
        <v>63</v>
      </c>
      <c r="D107" s="10" t="s">
        <v>64</v>
      </c>
      <c r="E107" s="18">
        <v>5000</v>
      </c>
      <c r="F107" s="18">
        <v>5000</v>
      </c>
      <c r="G107" s="6">
        <f t="shared" si="1"/>
        <v>1</v>
      </c>
    </row>
    <row r="108" spans="1:7" ht="12.75" customHeight="1">
      <c r="A108" s="14"/>
      <c r="B108" s="14"/>
      <c r="C108" s="14" t="s">
        <v>68</v>
      </c>
      <c r="D108" s="4" t="s">
        <v>67</v>
      </c>
      <c r="E108" s="18">
        <v>235000</v>
      </c>
      <c r="F108" s="18">
        <v>230000</v>
      </c>
      <c r="G108" s="6">
        <f t="shared" si="1"/>
        <v>0.9787234042553191</v>
      </c>
    </row>
    <row r="109" spans="1:7" ht="12.75" customHeight="1">
      <c r="A109" s="14"/>
      <c r="B109" s="14"/>
      <c r="C109" s="14" t="s">
        <v>53</v>
      </c>
      <c r="D109" s="10" t="s">
        <v>152</v>
      </c>
      <c r="E109" s="18">
        <v>8000</v>
      </c>
      <c r="F109" s="18">
        <v>8000</v>
      </c>
      <c r="G109" s="6">
        <f t="shared" si="1"/>
        <v>1</v>
      </c>
    </row>
    <row r="110" spans="1:7" ht="38.25">
      <c r="A110" s="14"/>
      <c r="B110" s="14">
        <v>75615</v>
      </c>
      <c r="C110" s="14"/>
      <c r="D110" s="4" t="s">
        <v>66</v>
      </c>
      <c r="E110" s="18"/>
      <c r="F110" s="18"/>
      <c r="G110" s="6" t="s">
        <v>0</v>
      </c>
    </row>
    <row r="111" spans="1:7" ht="12.75" customHeight="1">
      <c r="A111" s="14"/>
      <c r="B111" s="14"/>
      <c r="C111" s="14"/>
      <c r="D111" s="4" t="s">
        <v>111</v>
      </c>
      <c r="E111" s="18">
        <f>SUM(E112:E117)</f>
        <v>4946611</v>
      </c>
      <c r="F111" s="18">
        <f>SUM(F112:F117)</f>
        <v>7446716</v>
      </c>
      <c r="G111" s="6">
        <f t="shared" si="1"/>
        <v>1.5054177496471828</v>
      </c>
    </row>
    <row r="112" spans="1:7" ht="12.75" customHeight="1">
      <c r="A112" s="14"/>
      <c r="B112" s="14"/>
      <c r="C112" s="14" t="s">
        <v>61</v>
      </c>
      <c r="D112" s="10" t="s">
        <v>154</v>
      </c>
      <c r="E112" s="18">
        <v>4749566</v>
      </c>
      <c r="F112" s="18">
        <v>7276450</v>
      </c>
      <c r="G112" s="6">
        <f t="shared" si="1"/>
        <v>1.5320241891574935</v>
      </c>
    </row>
    <row r="113" spans="1:7" ht="12.75" customHeight="1">
      <c r="A113" s="14"/>
      <c r="B113" s="14"/>
      <c r="C113" s="14" t="s">
        <v>50</v>
      </c>
      <c r="D113" s="10" t="s">
        <v>155</v>
      </c>
      <c r="E113" s="18">
        <v>11262</v>
      </c>
      <c r="F113" s="18">
        <v>11766</v>
      </c>
      <c r="G113" s="6">
        <f t="shared" si="1"/>
        <v>1.044752264251465</v>
      </c>
    </row>
    <row r="114" spans="1:7" ht="12.75" customHeight="1">
      <c r="A114" s="14"/>
      <c r="B114" s="14"/>
      <c r="C114" s="14" t="s">
        <v>51</v>
      </c>
      <c r="D114" s="10" t="s">
        <v>156</v>
      </c>
      <c r="E114" s="18">
        <v>2819</v>
      </c>
      <c r="F114" s="18">
        <v>2830</v>
      </c>
      <c r="G114" s="6">
        <f t="shared" si="1"/>
        <v>1.0039020929407592</v>
      </c>
    </row>
    <row r="115" spans="1:7" ht="12.75" customHeight="1">
      <c r="A115" s="14"/>
      <c r="B115" s="14"/>
      <c r="C115" s="14" t="s">
        <v>52</v>
      </c>
      <c r="D115" s="10" t="s">
        <v>157</v>
      </c>
      <c r="E115" s="18">
        <v>169964</v>
      </c>
      <c r="F115" s="18">
        <v>142670</v>
      </c>
      <c r="G115" s="6">
        <f t="shared" si="1"/>
        <v>0.8394130521757549</v>
      </c>
    </row>
    <row r="116" spans="1:7" ht="12.75" customHeight="1">
      <c r="A116" s="14"/>
      <c r="B116" s="14"/>
      <c r="C116" s="14" t="s">
        <v>54</v>
      </c>
      <c r="D116" s="10" t="s">
        <v>159</v>
      </c>
      <c r="E116" s="18">
        <v>10000</v>
      </c>
      <c r="F116" s="18">
        <v>10000</v>
      </c>
      <c r="G116" s="6">
        <f t="shared" si="1"/>
        <v>1</v>
      </c>
    </row>
    <row r="117" spans="1:7" ht="12.75" customHeight="1">
      <c r="A117" s="14"/>
      <c r="B117" s="14"/>
      <c r="C117" s="14" t="s">
        <v>53</v>
      </c>
      <c r="D117" s="10" t="s">
        <v>152</v>
      </c>
      <c r="E117" s="18">
        <v>3000</v>
      </c>
      <c r="F117" s="18">
        <v>3000</v>
      </c>
      <c r="G117" s="6">
        <f t="shared" si="1"/>
        <v>1</v>
      </c>
    </row>
    <row r="118" spans="1:7" ht="25.5">
      <c r="A118" s="14" t="s">
        <v>0</v>
      </c>
      <c r="B118" s="14">
        <v>75618</v>
      </c>
      <c r="C118" s="14" t="s">
        <v>0</v>
      </c>
      <c r="D118" s="4" t="s">
        <v>37</v>
      </c>
      <c r="E118" s="18"/>
      <c r="F118" s="18"/>
      <c r="G118" s="6" t="s">
        <v>0</v>
      </c>
    </row>
    <row r="119" spans="1:7" ht="12.75" customHeight="1">
      <c r="A119" s="14"/>
      <c r="B119" s="14"/>
      <c r="C119" s="14"/>
      <c r="D119" s="4" t="s">
        <v>111</v>
      </c>
      <c r="E119" s="18">
        <f>SUM(E120:E124)</f>
        <v>1099825</v>
      </c>
      <c r="F119" s="18">
        <f>SUM(F120:F124)</f>
        <v>93200</v>
      </c>
      <c r="G119" s="6">
        <f t="shared" si="1"/>
        <v>0.08474075421089719</v>
      </c>
    </row>
    <row r="120" spans="1:7" ht="12.75" customHeight="1">
      <c r="A120" s="14"/>
      <c r="B120" s="14"/>
      <c r="C120" s="14" t="s">
        <v>55</v>
      </c>
      <c r="D120" s="10" t="s">
        <v>3</v>
      </c>
      <c r="E120" s="18">
        <v>12000</v>
      </c>
      <c r="F120" s="18">
        <v>12000</v>
      </c>
      <c r="G120" s="6">
        <f t="shared" si="1"/>
        <v>1</v>
      </c>
    </row>
    <row r="121" spans="1:7" ht="12.75" customHeight="1">
      <c r="A121" s="14"/>
      <c r="B121" s="14"/>
      <c r="C121" s="14" t="s">
        <v>56</v>
      </c>
      <c r="D121" s="10" t="s">
        <v>38</v>
      </c>
      <c r="E121" s="18">
        <v>1300</v>
      </c>
      <c r="F121" s="18">
        <v>1500</v>
      </c>
      <c r="G121" s="6">
        <f t="shared" si="1"/>
        <v>1.1538461538461537</v>
      </c>
    </row>
    <row r="122" spans="1:7" ht="12.75" customHeight="1">
      <c r="A122" s="14"/>
      <c r="B122" s="14"/>
      <c r="C122" s="14" t="s">
        <v>57</v>
      </c>
      <c r="D122" s="10" t="s">
        <v>106</v>
      </c>
      <c r="E122" s="18">
        <v>84525</v>
      </c>
      <c r="F122" s="18">
        <v>77700</v>
      </c>
      <c r="G122" s="6">
        <f t="shared" si="1"/>
        <v>0.9192546583850931</v>
      </c>
    </row>
    <row r="123" spans="1:7" ht="12.75" customHeight="1">
      <c r="A123" s="14"/>
      <c r="B123" s="14"/>
      <c r="C123" s="14" t="s">
        <v>102</v>
      </c>
      <c r="D123" s="10" t="s">
        <v>115</v>
      </c>
      <c r="E123" s="18">
        <v>2000</v>
      </c>
      <c r="F123" s="18">
        <v>2000</v>
      </c>
      <c r="G123" s="6">
        <f t="shared" si="1"/>
        <v>1</v>
      </c>
    </row>
    <row r="124" spans="1:7" ht="12.75" customHeight="1">
      <c r="A124" s="14"/>
      <c r="B124" s="14"/>
      <c r="C124" s="14" t="s">
        <v>122</v>
      </c>
      <c r="D124" s="10" t="s">
        <v>123</v>
      </c>
      <c r="E124" s="18">
        <v>1000000</v>
      </c>
      <c r="F124" s="18">
        <v>0</v>
      </c>
      <c r="G124" s="6">
        <f t="shared" si="1"/>
        <v>0</v>
      </c>
    </row>
    <row r="125" spans="1:7" ht="12.75" customHeight="1">
      <c r="A125" s="14"/>
      <c r="B125" s="14">
        <v>75619</v>
      </c>
      <c r="C125" s="14"/>
      <c r="D125" s="10" t="s">
        <v>69</v>
      </c>
      <c r="E125" s="18"/>
      <c r="F125" s="18"/>
      <c r="G125" s="6" t="s">
        <v>0</v>
      </c>
    </row>
    <row r="126" spans="1:7" ht="12.75" customHeight="1">
      <c r="A126" s="14"/>
      <c r="B126" s="14"/>
      <c r="C126" s="14"/>
      <c r="D126" s="10" t="s">
        <v>111</v>
      </c>
      <c r="E126" s="18">
        <v>14000</v>
      </c>
      <c r="F126" s="18">
        <v>0</v>
      </c>
      <c r="G126" s="6">
        <f t="shared" si="1"/>
        <v>0</v>
      </c>
    </row>
    <row r="127" spans="1:7" ht="12.75">
      <c r="A127" s="14"/>
      <c r="B127" s="14"/>
      <c r="C127" s="14">
        <v>2680</v>
      </c>
      <c r="D127" s="10" t="s">
        <v>82</v>
      </c>
      <c r="E127" s="18">
        <v>14000</v>
      </c>
      <c r="F127" s="18">
        <v>0</v>
      </c>
      <c r="G127" s="6">
        <f t="shared" si="1"/>
        <v>0</v>
      </c>
    </row>
    <row r="128" spans="1:7" ht="12.75" customHeight="1">
      <c r="A128" s="14"/>
      <c r="B128" s="14">
        <v>75621</v>
      </c>
      <c r="C128" s="14"/>
      <c r="D128" s="4" t="s">
        <v>39</v>
      </c>
      <c r="E128" s="18"/>
      <c r="F128" s="18"/>
      <c r="G128" s="6" t="s">
        <v>0</v>
      </c>
    </row>
    <row r="129" spans="1:7" ht="12.75" customHeight="1">
      <c r="A129" s="14"/>
      <c r="B129" s="14"/>
      <c r="C129" s="14"/>
      <c r="D129" s="4" t="s">
        <v>111</v>
      </c>
      <c r="E129" s="18">
        <f>SUM(E130:E131)</f>
        <v>7424296</v>
      </c>
      <c r="F129" s="18">
        <f>SUM(F130:F131)</f>
        <v>8851904</v>
      </c>
      <c r="G129" s="6">
        <f t="shared" si="1"/>
        <v>1.1922886695250297</v>
      </c>
    </row>
    <row r="130" spans="1:7" ht="12.75" customHeight="1">
      <c r="A130" s="14"/>
      <c r="B130" s="14"/>
      <c r="C130" s="14" t="s">
        <v>58</v>
      </c>
      <c r="D130" s="10" t="s">
        <v>36</v>
      </c>
      <c r="E130" s="18">
        <v>6724296</v>
      </c>
      <c r="F130" s="18">
        <v>8651904</v>
      </c>
      <c r="G130" s="6">
        <f t="shared" si="1"/>
        <v>1.2866631689027372</v>
      </c>
    </row>
    <row r="131" spans="1:7" ht="12.75" customHeight="1">
      <c r="A131" s="14"/>
      <c r="B131" s="14"/>
      <c r="C131" s="14" t="s">
        <v>59</v>
      </c>
      <c r="D131" s="10" t="s">
        <v>160</v>
      </c>
      <c r="E131" s="18">
        <v>700000</v>
      </c>
      <c r="F131" s="18">
        <v>200000</v>
      </c>
      <c r="G131" s="6">
        <f t="shared" si="1"/>
        <v>0.2857142857142857</v>
      </c>
    </row>
    <row r="132" spans="1:7" ht="12.75" customHeight="1">
      <c r="A132" s="14"/>
      <c r="B132" s="14"/>
      <c r="C132" s="14"/>
      <c r="D132" s="19" t="s">
        <v>15</v>
      </c>
      <c r="E132" s="18">
        <f>SUM(E97,E100,E111,E119,E126,E129)</f>
        <v>15346445</v>
      </c>
      <c r="F132" s="18">
        <f>SUM(F97,F100,F111,F119,F126,F129)</f>
        <v>18286686</v>
      </c>
      <c r="G132" s="6">
        <f t="shared" si="1"/>
        <v>1.1915910166817136</v>
      </c>
    </row>
    <row r="133" spans="1:7" ht="12.75" customHeight="1">
      <c r="A133" s="14">
        <v>758</v>
      </c>
      <c r="B133" s="14" t="s">
        <v>0</v>
      </c>
      <c r="C133" s="14" t="s">
        <v>0</v>
      </c>
      <c r="D133" s="9" t="s">
        <v>5</v>
      </c>
      <c r="E133" s="17"/>
      <c r="F133" s="17"/>
      <c r="G133" s="6" t="s">
        <v>0</v>
      </c>
    </row>
    <row r="134" spans="1:7" ht="12.75" customHeight="1">
      <c r="A134" s="14"/>
      <c r="B134" s="14"/>
      <c r="C134" s="14"/>
      <c r="D134" s="10" t="s">
        <v>111</v>
      </c>
      <c r="E134" s="18">
        <f>SUM(E135:E136)</f>
        <v>7173842</v>
      </c>
      <c r="F134" s="18">
        <f>SUM(F135:F136)</f>
        <v>8085144</v>
      </c>
      <c r="G134" s="6">
        <f aca="true" t="shared" si="2" ref="G134:G181">PRODUCT(F134/E134)</f>
        <v>1.127031233751733</v>
      </c>
    </row>
    <row r="135" spans="1:7" ht="12.75" customHeight="1">
      <c r="A135" s="14" t="s">
        <v>0</v>
      </c>
      <c r="B135" s="14">
        <v>75801</v>
      </c>
      <c r="C135" s="14">
        <v>2920</v>
      </c>
      <c r="D135" s="10" t="s">
        <v>19</v>
      </c>
      <c r="E135" s="18">
        <v>6954322</v>
      </c>
      <c r="F135" s="18">
        <v>7853241</v>
      </c>
      <c r="G135" s="6">
        <f t="shared" si="2"/>
        <v>1.1292604800295414</v>
      </c>
    </row>
    <row r="136" spans="1:7" ht="12.75" customHeight="1">
      <c r="A136" s="14"/>
      <c r="B136" s="14">
        <v>75814</v>
      </c>
      <c r="C136" s="14">
        <v>2870</v>
      </c>
      <c r="D136" s="4" t="s">
        <v>101</v>
      </c>
      <c r="E136" s="18">
        <v>219520</v>
      </c>
      <c r="F136" s="18">
        <v>231903</v>
      </c>
      <c r="G136" s="6">
        <f t="shared" si="2"/>
        <v>1.0564094387755103</v>
      </c>
    </row>
    <row r="137" spans="1:7" ht="12.75" customHeight="1">
      <c r="A137" s="17"/>
      <c r="B137" s="17"/>
      <c r="C137" s="17"/>
      <c r="D137" s="21" t="s">
        <v>16</v>
      </c>
      <c r="E137" s="18">
        <f>SUM(E135:E136)</f>
        <v>7173842</v>
      </c>
      <c r="F137" s="18">
        <f>SUM(F135:F136)</f>
        <v>8085144</v>
      </c>
      <c r="G137" s="6">
        <f t="shared" si="2"/>
        <v>1.127031233751733</v>
      </c>
    </row>
    <row r="138" spans="1:7" ht="12.75" customHeight="1">
      <c r="A138" s="22">
        <v>801</v>
      </c>
      <c r="B138" s="22" t="s">
        <v>0</v>
      </c>
      <c r="C138" s="22" t="s">
        <v>0</v>
      </c>
      <c r="D138" s="28" t="s">
        <v>20</v>
      </c>
      <c r="E138" s="17"/>
      <c r="F138" s="17"/>
      <c r="G138" s="6" t="s">
        <v>0</v>
      </c>
    </row>
    <row r="139" spans="1:7" ht="12.75" customHeight="1">
      <c r="A139" s="22"/>
      <c r="B139" s="22">
        <v>80101</v>
      </c>
      <c r="C139" s="22"/>
      <c r="D139" s="23" t="s">
        <v>77</v>
      </c>
      <c r="E139" s="17"/>
      <c r="F139" s="17"/>
      <c r="G139" s="6" t="s">
        <v>0</v>
      </c>
    </row>
    <row r="140" spans="1:7" ht="12.75" customHeight="1">
      <c r="A140" s="22"/>
      <c r="B140" s="22"/>
      <c r="C140" s="22"/>
      <c r="D140" s="23" t="s">
        <v>111</v>
      </c>
      <c r="E140" s="18">
        <f>SUM(E141:E143)</f>
        <v>114530.07</v>
      </c>
      <c r="F140" s="18">
        <f>SUM(F141:F143)</f>
        <v>500</v>
      </c>
      <c r="G140" s="6">
        <f t="shared" si="2"/>
        <v>0.0043656657155627335</v>
      </c>
    </row>
    <row r="141" spans="1:7" ht="25.5">
      <c r="A141" s="22"/>
      <c r="B141" s="22"/>
      <c r="C141" s="22" t="s">
        <v>45</v>
      </c>
      <c r="D141" s="4" t="s">
        <v>149</v>
      </c>
      <c r="E141" s="18">
        <v>500</v>
      </c>
      <c r="F141" s="18">
        <v>500</v>
      </c>
      <c r="G141" s="6">
        <f t="shared" si="2"/>
        <v>1</v>
      </c>
    </row>
    <row r="142" spans="1:7" ht="38.25">
      <c r="A142" s="22"/>
      <c r="B142" s="22"/>
      <c r="C142" s="22">
        <v>2010</v>
      </c>
      <c r="D142" s="4" t="s">
        <v>193</v>
      </c>
      <c r="E142" s="18">
        <v>81426.07</v>
      </c>
      <c r="F142" s="18">
        <v>0</v>
      </c>
      <c r="G142" s="6"/>
    </row>
    <row r="143" spans="1:7" ht="51">
      <c r="A143" s="22"/>
      <c r="B143" s="22"/>
      <c r="C143" s="22">
        <v>2007</v>
      </c>
      <c r="D143" s="24" t="s">
        <v>181</v>
      </c>
      <c r="E143" s="18">
        <v>32604</v>
      </c>
      <c r="F143" s="18">
        <v>0</v>
      </c>
      <c r="G143" s="6">
        <f t="shared" si="2"/>
        <v>0</v>
      </c>
    </row>
    <row r="144" spans="1:7" ht="12.75" customHeight="1">
      <c r="A144" s="22"/>
      <c r="B144" s="22">
        <v>80148</v>
      </c>
      <c r="C144" s="22"/>
      <c r="D144" s="24" t="s">
        <v>121</v>
      </c>
      <c r="E144" s="18"/>
      <c r="F144" s="18"/>
      <c r="G144" s="6" t="s">
        <v>0</v>
      </c>
    </row>
    <row r="145" spans="1:7" ht="12.75" customHeight="1">
      <c r="A145" s="22"/>
      <c r="B145" s="22"/>
      <c r="C145" s="22"/>
      <c r="D145" s="24" t="s">
        <v>111</v>
      </c>
      <c r="E145" s="18">
        <f>SUM(E146:E147)</f>
        <v>390000</v>
      </c>
      <c r="F145" s="18">
        <f>SUM(F146:F147)</f>
        <v>390000</v>
      </c>
      <c r="G145" s="6">
        <f t="shared" si="2"/>
        <v>1</v>
      </c>
    </row>
    <row r="146" spans="1:7" ht="12.75" customHeight="1">
      <c r="A146" s="22"/>
      <c r="B146" s="22" t="s">
        <v>0</v>
      </c>
      <c r="C146" s="22" t="s">
        <v>42</v>
      </c>
      <c r="D146" s="24" t="s">
        <v>107</v>
      </c>
      <c r="E146" s="18">
        <v>190000</v>
      </c>
      <c r="F146" s="18">
        <v>190000</v>
      </c>
      <c r="G146" s="6">
        <f t="shared" si="2"/>
        <v>1</v>
      </c>
    </row>
    <row r="147" spans="1:7" ht="25.5">
      <c r="A147" s="22"/>
      <c r="B147" s="22"/>
      <c r="C147" s="22" t="s">
        <v>161</v>
      </c>
      <c r="D147" s="24" t="s">
        <v>162</v>
      </c>
      <c r="E147" s="18">
        <v>200000</v>
      </c>
      <c r="F147" s="18">
        <v>200000</v>
      </c>
      <c r="G147" s="6">
        <f t="shared" si="2"/>
        <v>1</v>
      </c>
    </row>
    <row r="148" spans="1:7" ht="12.75" customHeight="1">
      <c r="A148" s="22"/>
      <c r="B148" s="22">
        <v>80110</v>
      </c>
      <c r="C148" s="22"/>
      <c r="D148" s="24" t="s">
        <v>83</v>
      </c>
      <c r="E148" s="18"/>
      <c r="F148" s="18"/>
      <c r="G148" s="6" t="s">
        <v>0</v>
      </c>
    </row>
    <row r="149" spans="1:7" ht="12.75" customHeight="1">
      <c r="A149" s="22"/>
      <c r="B149" s="22"/>
      <c r="C149" s="22"/>
      <c r="D149" s="24" t="s">
        <v>111</v>
      </c>
      <c r="E149" s="18">
        <f>SUM(E150:E152)</f>
        <v>43494.18</v>
      </c>
      <c r="F149" s="18">
        <f>SUM(F150:F152)</f>
        <v>2000</v>
      </c>
      <c r="G149" s="6">
        <f t="shared" si="2"/>
        <v>0.04598316372443394</v>
      </c>
    </row>
    <row r="150" spans="1:7" ht="25.5">
      <c r="A150" s="22"/>
      <c r="B150" s="22"/>
      <c r="C150" s="22" t="s">
        <v>45</v>
      </c>
      <c r="D150" s="4" t="s">
        <v>149</v>
      </c>
      <c r="E150" s="18">
        <v>2000</v>
      </c>
      <c r="F150" s="18">
        <v>2000</v>
      </c>
      <c r="G150" s="6">
        <f t="shared" si="2"/>
        <v>1</v>
      </c>
    </row>
    <row r="151" spans="1:7" ht="38.25">
      <c r="A151" s="22"/>
      <c r="B151" s="22"/>
      <c r="C151" s="22">
        <v>2010</v>
      </c>
      <c r="D151" s="4" t="s">
        <v>193</v>
      </c>
      <c r="E151" s="18">
        <v>26449.18</v>
      </c>
      <c r="F151" s="18">
        <v>0</v>
      </c>
      <c r="G151" s="6"/>
    </row>
    <row r="152" spans="1:7" ht="38.25">
      <c r="A152" s="22"/>
      <c r="B152" s="22"/>
      <c r="C152" s="22">
        <v>2007</v>
      </c>
      <c r="D152" s="24" t="s">
        <v>146</v>
      </c>
      <c r="E152" s="18">
        <v>15045</v>
      </c>
      <c r="F152" s="18">
        <v>0</v>
      </c>
      <c r="G152" s="6">
        <f t="shared" si="2"/>
        <v>0</v>
      </c>
    </row>
    <row r="153" spans="1:7" ht="12.75" customHeight="1">
      <c r="A153" s="22"/>
      <c r="B153" s="22"/>
      <c r="C153" s="22"/>
      <c r="D153" s="4" t="s">
        <v>111</v>
      </c>
      <c r="E153" s="18">
        <f>SUM(E154:E156)</f>
        <v>686775</v>
      </c>
      <c r="F153" s="18">
        <f>SUM(F154:F156)</f>
        <v>1045390</v>
      </c>
      <c r="G153" s="6">
        <f t="shared" si="2"/>
        <v>1.5221724727894872</v>
      </c>
    </row>
    <row r="154" spans="1:7" ht="12.75" customHeight="1">
      <c r="A154" s="17"/>
      <c r="B154" s="22">
        <v>80104</v>
      </c>
      <c r="C154" s="22" t="s">
        <v>143</v>
      </c>
      <c r="D154" s="24" t="s">
        <v>163</v>
      </c>
      <c r="E154" s="18">
        <v>47600</v>
      </c>
      <c r="F154" s="18">
        <v>47600</v>
      </c>
      <c r="G154" s="6">
        <f t="shared" si="2"/>
        <v>1</v>
      </c>
    </row>
    <row r="155" spans="1:7" ht="25.5">
      <c r="A155" s="17"/>
      <c r="B155" s="22"/>
      <c r="C155" s="22">
        <v>2030</v>
      </c>
      <c r="D155" s="4" t="s">
        <v>166</v>
      </c>
      <c r="E155" s="18">
        <v>274290</v>
      </c>
      <c r="F155" s="18">
        <v>420590</v>
      </c>
      <c r="G155" s="6">
        <f t="shared" si="2"/>
        <v>1.5333770826497504</v>
      </c>
    </row>
    <row r="156" spans="1:7" ht="25.5">
      <c r="A156" s="17"/>
      <c r="B156" s="22"/>
      <c r="C156" s="22">
        <v>2310</v>
      </c>
      <c r="D156" s="24" t="s">
        <v>113</v>
      </c>
      <c r="E156" s="18">
        <v>364885</v>
      </c>
      <c r="F156" s="18">
        <v>577200</v>
      </c>
      <c r="G156" s="6">
        <f t="shared" si="2"/>
        <v>1.5818682598626965</v>
      </c>
    </row>
    <row r="157" spans="1:7" ht="12.75">
      <c r="A157" s="17"/>
      <c r="B157" s="22"/>
      <c r="C157" s="22"/>
      <c r="D157" s="24" t="s">
        <v>111</v>
      </c>
      <c r="E157" s="18">
        <v>44235</v>
      </c>
      <c r="F157" s="18">
        <v>47822</v>
      </c>
      <c r="G157" s="6">
        <f t="shared" si="2"/>
        <v>1.0810896349044874</v>
      </c>
    </row>
    <row r="158" spans="1:7" ht="25.5">
      <c r="A158" s="17"/>
      <c r="B158" s="22">
        <v>80106</v>
      </c>
      <c r="C158" s="22">
        <v>2310</v>
      </c>
      <c r="D158" s="24" t="s">
        <v>113</v>
      </c>
      <c r="E158" s="18">
        <v>44235</v>
      </c>
      <c r="F158" s="18">
        <v>47822</v>
      </c>
      <c r="G158" s="6">
        <f t="shared" si="2"/>
        <v>1.0810896349044874</v>
      </c>
    </row>
    <row r="159" spans="1:7" ht="38.25">
      <c r="A159" s="17"/>
      <c r="B159" s="22">
        <v>80149</v>
      </c>
      <c r="C159" s="22"/>
      <c r="D159" s="24" t="s">
        <v>164</v>
      </c>
      <c r="E159" s="18"/>
      <c r="F159" s="18"/>
      <c r="G159" s="6" t="s">
        <v>0</v>
      </c>
    </row>
    <row r="160" spans="1:7" ht="12.75">
      <c r="A160" s="17"/>
      <c r="B160" s="22"/>
      <c r="C160" s="22"/>
      <c r="D160" s="24" t="s">
        <v>111</v>
      </c>
      <c r="E160" s="18">
        <v>10704</v>
      </c>
      <c r="F160" s="18">
        <v>27400</v>
      </c>
      <c r="G160" s="6">
        <f t="shared" si="2"/>
        <v>2.5597907324364724</v>
      </c>
    </row>
    <row r="161" spans="1:7" ht="25.5">
      <c r="A161" s="17"/>
      <c r="B161" s="22"/>
      <c r="C161" s="22">
        <v>2030</v>
      </c>
      <c r="D161" s="4" t="s">
        <v>166</v>
      </c>
      <c r="E161" s="18">
        <v>10704</v>
      </c>
      <c r="F161" s="18">
        <v>27400</v>
      </c>
      <c r="G161" s="6">
        <f t="shared" si="2"/>
        <v>2.5597907324364724</v>
      </c>
    </row>
    <row r="162" spans="1:7" ht="12.75" customHeight="1">
      <c r="A162" s="17"/>
      <c r="B162" s="17"/>
      <c r="C162" s="17"/>
      <c r="D162" s="21" t="s">
        <v>21</v>
      </c>
      <c r="E162" s="18">
        <f>SUM(E140,E145,E149,E160,E153,E157)</f>
        <v>1289738.25</v>
      </c>
      <c r="F162" s="18">
        <f>SUM(F140,F145,F149,F160,F153,F157)</f>
        <v>1513112</v>
      </c>
      <c r="G162" s="6">
        <f t="shared" si="2"/>
        <v>1.1731930878222772</v>
      </c>
    </row>
    <row r="163" spans="1:7" s="3" customFormat="1" ht="12.75" customHeight="1">
      <c r="A163" s="14">
        <v>852</v>
      </c>
      <c r="B163" s="14" t="s">
        <v>0</v>
      </c>
      <c r="C163" s="14" t="s">
        <v>0</v>
      </c>
      <c r="D163" s="9" t="s">
        <v>41</v>
      </c>
      <c r="E163" s="17"/>
      <c r="F163" s="17"/>
      <c r="G163" s="6" t="s">
        <v>0</v>
      </c>
    </row>
    <row r="164" spans="1:7" s="3" customFormat="1" ht="12.75" customHeight="1">
      <c r="A164" s="14"/>
      <c r="B164" s="14"/>
      <c r="C164" s="14"/>
      <c r="D164" s="10" t="s">
        <v>111</v>
      </c>
      <c r="E164" s="18">
        <f>SUM(E165:E176)</f>
        <v>402279.95</v>
      </c>
      <c r="F164" s="18">
        <f>SUM(F165:F176)</f>
        <v>332601</v>
      </c>
      <c r="G164" s="6">
        <f t="shared" si="2"/>
        <v>0.8267899009135304</v>
      </c>
    </row>
    <row r="165" spans="1:7" s="3" customFormat="1" ht="12.75" customHeight="1">
      <c r="A165" s="14" t="s">
        <v>0</v>
      </c>
      <c r="B165" s="14">
        <v>85228</v>
      </c>
      <c r="C165" s="14" t="s">
        <v>42</v>
      </c>
      <c r="D165" s="10" t="s">
        <v>108</v>
      </c>
      <c r="E165" s="18">
        <v>10000</v>
      </c>
      <c r="F165" s="18">
        <v>14000</v>
      </c>
      <c r="G165" s="6">
        <f t="shared" si="2"/>
        <v>1.4</v>
      </c>
    </row>
    <row r="166" spans="1:7" ht="38.25">
      <c r="A166" s="14"/>
      <c r="B166" s="14">
        <v>85214</v>
      </c>
      <c r="C166" s="14">
        <v>2030</v>
      </c>
      <c r="D166" s="4" t="s">
        <v>189</v>
      </c>
      <c r="E166" s="18">
        <v>30150</v>
      </c>
      <c r="F166" s="18">
        <v>32432</v>
      </c>
      <c r="G166" s="6">
        <f t="shared" si="2"/>
        <v>1.0756882255389717</v>
      </c>
    </row>
    <row r="167" spans="1:7" ht="12.75" customHeight="1">
      <c r="A167" s="14"/>
      <c r="B167" s="14">
        <v>85214</v>
      </c>
      <c r="C167" s="14" t="s">
        <v>47</v>
      </c>
      <c r="D167" s="4" t="s">
        <v>33</v>
      </c>
      <c r="E167" s="18">
        <v>2000</v>
      </c>
      <c r="F167" s="18">
        <v>1000</v>
      </c>
      <c r="G167" s="6">
        <f t="shared" si="2"/>
        <v>0.5</v>
      </c>
    </row>
    <row r="168" spans="1:7" ht="38.25">
      <c r="A168" s="14"/>
      <c r="B168" s="14">
        <v>85215</v>
      </c>
      <c r="C168" s="14">
        <v>2010</v>
      </c>
      <c r="D168" s="4" t="s">
        <v>142</v>
      </c>
      <c r="E168" s="18">
        <v>430.95</v>
      </c>
      <c r="F168" s="18" t="s">
        <v>0</v>
      </c>
      <c r="G168" s="6" t="s">
        <v>0</v>
      </c>
    </row>
    <row r="169" spans="1:7" ht="76.5">
      <c r="A169" s="14"/>
      <c r="B169" s="14">
        <v>85213</v>
      </c>
      <c r="C169" s="14">
        <v>2010</v>
      </c>
      <c r="D169" s="4" t="s">
        <v>168</v>
      </c>
      <c r="E169" s="18">
        <v>2088</v>
      </c>
      <c r="F169" s="18">
        <v>2088</v>
      </c>
      <c r="G169" s="6">
        <f t="shared" si="2"/>
        <v>1</v>
      </c>
    </row>
    <row r="170" spans="1:7" ht="63.75">
      <c r="A170" s="14"/>
      <c r="B170" s="14">
        <v>85213</v>
      </c>
      <c r="C170" s="14">
        <v>2030</v>
      </c>
      <c r="D170" s="4" t="s">
        <v>169</v>
      </c>
      <c r="E170" s="18">
        <v>4801</v>
      </c>
      <c r="F170" s="18">
        <v>5183</v>
      </c>
      <c r="G170" s="6">
        <f t="shared" si="2"/>
        <v>1.0795667569256404</v>
      </c>
    </row>
    <row r="171" spans="1:7" ht="25.5">
      <c r="A171" s="14"/>
      <c r="B171" s="14">
        <v>85216</v>
      </c>
      <c r="C171" s="14">
        <v>2030</v>
      </c>
      <c r="D171" s="4" t="s">
        <v>170</v>
      </c>
      <c r="E171" s="18">
        <v>53779</v>
      </c>
      <c r="F171" s="18">
        <v>34226</v>
      </c>
      <c r="G171" s="6">
        <f t="shared" si="2"/>
        <v>0.6364194202197884</v>
      </c>
    </row>
    <row r="172" spans="1:7" ht="38.25">
      <c r="A172" s="14" t="s">
        <v>0</v>
      </c>
      <c r="B172" s="14">
        <v>85219</v>
      </c>
      <c r="C172" s="14">
        <v>2030</v>
      </c>
      <c r="D172" s="4" t="s">
        <v>171</v>
      </c>
      <c r="E172" s="18">
        <v>61803</v>
      </c>
      <c r="F172" s="18">
        <v>61964</v>
      </c>
      <c r="G172" s="6">
        <f t="shared" si="2"/>
        <v>1.0026050515347151</v>
      </c>
    </row>
    <row r="173" spans="1:7" ht="38.25">
      <c r="A173" s="14"/>
      <c r="B173" s="14">
        <v>85219</v>
      </c>
      <c r="C173" s="14">
        <v>2010</v>
      </c>
      <c r="D173" s="4" t="s">
        <v>182</v>
      </c>
      <c r="E173" s="18">
        <v>5200</v>
      </c>
      <c r="F173" s="18">
        <v>900</v>
      </c>
      <c r="G173" s="6">
        <f t="shared" si="2"/>
        <v>0.17307692307692307</v>
      </c>
    </row>
    <row r="174" spans="1:7" ht="63.75">
      <c r="A174" s="14"/>
      <c r="B174" s="14">
        <v>85295</v>
      </c>
      <c r="C174" s="14">
        <v>2057</v>
      </c>
      <c r="D174" s="24" t="s">
        <v>187</v>
      </c>
      <c r="E174" s="18">
        <v>138338</v>
      </c>
      <c r="F174" s="18">
        <v>0</v>
      </c>
      <c r="G174" s="6">
        <f t="shared" si="2"/>
        <v>0</v>
      </c>
    </row>
    <row r="175" spans="1:7" ht="38.25">
      <c r="A175" s="14"/>
      <c r="B175" s="14"/>
      <c r="C175" s="14">
        <v>2007</v>
      </c>
      <c r="D175" s="24" t="s">
        <v>196</v>
      </c>
      <c r="E175" s="18">
        <v>0</v>
      </c>
      <c r="F175" s="18">
        <v>119000</v>
      </c>
      <c r="G175" s="6"/>
    </row>
    <row r="176" spans="1:7" ht="12.75">
      <c r="A176" s="14"/>
      <c r="B176" s="14">
        <v>85230</v>
      </c>
      <c r="C176" s="14">
        <v>2030</v>
      </c>
      <c r="D176" s="4" t="s">
        <v>176</v>
      </c>
      <c r="E176" s="18">
        <v>93690</v>
      </c>
      <c r="F176" s="18">
        <v>61808</v>
      </c>
      <c r="G176" s="6">
        <f t="shared" si="2"/>
        <v>0.6597075461628775</v>
      </c>
    </row>
    <row r="177" spans="1:7" ht="12.75" customHeight="1">
      <c r="A177" s="14"/>
      <c r="B177" s="14"/>
      <c r="C177" s="14"/>
      <c r="D177" s="19" t="s">
        <v>70</v>
      </c>
      <c r="E177" s="18">
        <f>SUM(E165:E176)</f>
        <v>402279.95</v>
      </c>
      <c r="F177" s="18">
        <f>SUM(F165:F176)</f>
        <v>332601</v>
      </c>
      <c r="G177" s="6">
        <f t="shared" si="2"/>
        <v>0.8267899009135304</v>
      </c>
    </row>
    <row r="178" spans="1:7" ht="12.75" customHeight="1">
      <c r="A178" s="14">
        <v>854</v>
      </c>
      <c r="B178" s="14"/>
      <c r="C178" s="14"/>
      <c r="D178" s="12" t="s">
        <v>78</v>
      </c>
      <c r="E178" s="18"/>
      <c r="F178" s="18"/>
      <c r="G178" s="6" t="s">
        <v>0</v>
      </c>
    </row>
    <row r="179" spans="1:7" ht="25.5">
      <c r="A179" s="14"/>
      <c r="B179" s="14">
        <v>85412</v>
      </c>
      <c r="C179" s="14"/>
      <c r="D179" s="8" t="s">
        <v>138</v>
      </c>
      <c r="E179" s="18"/>
      <c r="F179" s="18"/>
      <c r="G179" s="6" t="s">
        <v>0</v>
      </c>
    </row>
    <row r="180" spans="1:7" ht="12.75">
      <c r="A180" s="14"/>
      <c r="B180" s="14"/>
      <c r="C180" s="14"/>
      <c r="D180" s="8" t="s">
        <v>111</v>
      </c>
      <c r="E180" s="18">
        <f>SUM(E181:E181)</f>
        <v>8000</v>
      </c>
      <c r="F180" s="18">
        <v>8000</v>
      </c>
      <c r="G180" s="6">
        <f t="shared" si="2"/>
        <v>1</v>
      </c>
    </row>
    <row r="181" spans="1:7" ht="12.75">
      <c r="A181" s="14"/>
      <c r="B181" s="14"/>
      <c r="C181" s="14" t="s">
        <v>42</v>
      </c>
      <c r="D181" s="8" t="s">
        <v>28</v>
      </c>
      <c r="E181" s="18">
        <v>8000</v>
      </c>
      <c r="F181" s="18">
        <v>8000</v>
      </c>
      <c r="G181" s="6">
        <f t="shared" si="2"/>
        <v>1</v>
      </c>
    </row>
    <row r="182" spans="1:7" ht="12.75" customHeight="1">
      <c r="A182" s="14"/>
      <c r="B182" s="14">
        <v>85415</v>
      </c>
      <c r="C182" s="14" t="s">
        <v>0</v>
      </c>
      <c r="D182" s="18" t="s">
        <v>175</v>
      </c>
      <c r="E182" s="18"/>
      <c r="F182" s="18"/>
      <c r="G182" s="6" t="s">
        <v>0</v>
      </c>
    </row>
    <row r="183" spans="1:7" ht="12.75" customHeight="1">
      <c r="A183" s="14"/>
      <c r="B183" s="14"/>
      <c r="C183" s="14"/>
      <c r="D183" s="11" t="s">
        <v>111</v>
      </c>
      <c r="E183" s="18">
        <f>SUM(E184:E184)</f>
        <v>16144</v>
      </c>
      <c r="F183" s="18">
        <v>0</v>
      </c>
      <c r="G183" s="6">
        <f aca="true" t="shared" si="3" ref="G183:G228">PRODUCT(F183/E183)</f>
        <v>0</v>
      </c>
    </row>
    <row r="184" spans="1:7" ht="25.5">
      <c r="A184" s="14"/>
      <c r="B184" s="14"/>
      <c r="C184" s="14">
        <v>2030</v>
      </c>
      <c r="D184" s="4" t="s">
        <v>172</v>
      </c>
      <c r="E184" s="18">
        <v>16144</v>
      </c>
      <c r="F184" s="18">
        <v>0</v>
      </c>
      <c r="G184" s="6">
        <f t="shared" si="3"/>
        <v>0</v>
      </c>
    </row>
    <row r="185" spans="1:7" ht="12.75" customHeight="1">
      <c r="A185" s="14"/>
      <c r="B185" s="14"/>
      <c r="C185" s="14"/>
      <c r="D185" s="19" t="s">
        <v>79</v>
      </c>
      <c r="E185" s="18">
        <f>SUM(E180,E183)</f>
        <v>24144</v>
      </c>
      <c r="F185" s="18">
        <f>SUM(F180,F183)</f>
        <v>8000</v>
      </c>
      <c r="G185" s="6">
        <f t="shared" si="3"/>
        <v>0.3313452617627568</v>
      </c>
    </row>
    <row r="186" spans="1:7" ht="12.75" customHeight="1">
      <c r="A186" s="14">
        <v>855</v>
      </c>
      <c r="B186" s="14"/>
      <c r="C186" s="14"/>
      <c r="D186" s="29" t="s">
        <v>173</v>
      </c>
      <c r="E186" s="18"/>
      <c r="F186" s="18"/>
      <c r="G186" s="6" t="s">
        <v>0</v>
      </c>
    </row>
    <row r="187" spans="1:7" ht="12.75" customHeight="1">
      <c r="A187" s="14"/>
      <c r="B187" s="14"/>
      <c r="C187" s="14"/>
      <c r="D187" s="19" t="s">
        <v>111</v>
      </c>
      <c r="E187" s="18">
        <f>E192</f>
        <v>5258069</v>
      </c>
      <c r="F187" s="18">
        <f>F192</f>
        <v>5445115</v>
      </c>
      <c r="G187" s="6">
        <f t="shared" si="3"/>
        <v>1.0355731353087987</v>
      </c>
    </row>
    <row r="188" spans="1:7" ht="63.75">
      <c r="A188" s="14"/>
      <c r="B188" s="14">
        <v>85501</v>
      </c>
      <c r="C188" s="14">
        <v>2060</v>
      </c>
      <c r="D188" s="31" t="s">
        <v>141</v>
      </c>
      <c r="E188" s="18">
        <v>3856622</v>
      </c>
      <c r="F188" s="18">
        <v>3945098</v>
      </c>
      <c r="G188" s="6">
        <f t="shared" si="3"/>
        <v>1.022941320150121</v>
      </c>
    </row>
    <row r="189" spans="1:7" ht="63.75">
      <c r="A189" s="14"/>
      <c r="B189" s="14">
        <v>85502</v>
      </c>
      <c r="C189" s="14">
        <v>2010</v>
      </c>
      <c r="D189" s="4" t="s">
        <v>167</v>
      </c>
      <c r="E189" s="18">
        <v>1395129</v>
      </c>
      <c r="F189" s="18">
        <v>1493217</v>
      </c>
      <c r="G189" s="6">
        <f t="shared" si="3"/>
        <v>1.0703074769429923</v>
      </c>
    </row>
    <row r="190" spans="1:7" ht="25.5">
      <c r="A190" s="14"/>
      <c r="B190" s="14">
        <v>85502</v>
      </c>
      <c r="C190" s="14">
        <v>2360</v>
      </c>
      <c r="D190" s="4" t="s">
        <v>114</v>
      </c>
      <c r="E190" s="18">
        <v>6080</v>
      </c>
      <c r="F190" s="18">
        <v>6800</v>
      </c>
      <c r="G190" s="6">
        <f t="shared" si="3"/>
        <v>1.118421052631579</v>
      </c>
    </row>
    <row r="191" spans="1:7" ht="38.25">
      <c r="A191" s="14"/>
      <c r="B191" s="14">
        <v>85503</v>
      </c>
      <c r="C191" s="14">
        <v>2010</v>
      </c>
      <c r="D191" s="4" t="s">
        <v>179</v>
      </c>
      <c r="E191" s="18">
        <v>238</v>
      </c>
      <c r="F191" s="18">
        <v>0</v>
      </c>
      <c r="G191" s="6">
        <f t="shared" si="3"/>
        <v>0</v>
      </c>
    </row>
    <row r="192" spans="1:7" ht="12.75">
      <c r="A192" s="14"/>
      <c r="B192" s="14" t="s">
        <v>0</v>
      </c>
      <c r="C192" s="14"/>
      <c r="D192" s="4" t="s">
        <v>174</v>
      </c>
      <c r="E192" s="18">
        <f>SUM(E188:E191)</f>
        <v>5258069</v>
      </c>
      <c r="F192" s="18">
        <f>SUM(F188:F191)</f>
        <v>5445115</v>
      </c>
      <c r="G192" s="6">
        <f t="shared" si="3"/>
        <v>1.0355731353087987</v>
      </c>
    </row>
    <row r="193" spans="1:7" ht="12.75" customHeight="1">
      <c r="A193" s="14"/>
      <c r="B193" s="14"/>
      <c r="C193" s="14"/>
      <c r="D193" s="19"/>
      <c r="E193" s="18"/>
      <c r="F193" s="18"/>
      <c r="G193" s="6" t="s">
        <v>0</v>
      </c>
    </row>
    <row r="194" spans="1:7" ht="12.75" customHeight="1">
      <c r="A194" s="14">
        <v>900</v>
      </c>
      <c r="B194" s="14" t="s">
        <v>0</v>
      </c>
      <c r="C194" s="14" t="s">
        <v>0</v>
      </c>
      <c r="D194" s="12" t="s">
        <v>44</v>
      </c>
      <c r="E194" s="17"/>
      <c r="F194" s="17"/>
      <c r="G194" s="6" t="s">
        <v>0</v>
      </c>
    </row>
    <row r="195" spans="1:7" ht="12.75" customHeight="1">
      <c r="A195" s="14"/>
      <c r="B195" s="14"/>
      <c r="C195" s="14"/>
      <c r="D195" s="11" t="s">
        <v>111</v>
      </c>
      <c r="E195" s="18">
        <f>SUM(E196:E199)</f>
        <v>809514</v>
      </c>
      <c r="F195" s="18">
        <f>SUM(F196:F199)</f>
        <v>908723</v>
      </c>
      <c r="G195" s="6">
        <f t="shared" si="3"/>
        <v>1.122553779181089</v>
      </c>
    </row>
    <row r="196" spans="1:7" ht="25.5">
      <c r="A196" s="14"/>
      <c r="B196" s="14">
        <v>90002</v>
      </c>
      <c r="C196" s="14" t="s">
        <v>129</v>
      </c>
      <c r="D196" s="4" t="s">
        <v>130</v>
      </c>
      <c r="E196" s="18">
        <v>701514</v>
      </c>
      <c r="F196" s="18">
        <v>883723</v>
      </c>
      <c r="G196" s="6">
        <f t="shared" si="3"/>
        <v>1.2597367978401002</v>
      </c>
    </row>
    <row r="197" spans="1:7" ht="12.75">
      <c r="A197" s="14"/>
      <c r="B197" s="14">
        <v>90002</v>
      </c>
      <c r="C197" s="14" t="s">
        <v>53</v>
      </c>
      <c r="D197" s="10" t="s">
        <v>152</v>
      </c>
      <c r="E197" s="18">
        <v>3000</v>
      </c>
      <c r="F197" s="18">
        <v>0</v>
      </c>
      <c r="G197" s="6">
        <f t="shared" si="3"/>
        <v>0</v>
      </c>
    </row>
    <row r="198" spans="1:7" ht="25.5">
      <c r="A198" s="14"/>
      <c r="B198" s="14">
        <v>90002</v>
      </c>
      <c r="C198" s="14">
        <v>2710</v>
      </c>
      <c r="D198" s="8" t="s">
        <v>131</v>
      </c>
      <c r="E198" s="18">
        <v>5000</v>
      </c>
      <c r="F198" s="18">
        <v>0</v>
      </c>
      <c r="G198" s="6">
        <f t="shared" si="3"/>
        <v>0</v>
      </c>
    </row>
    <row r="199" spans="1:7" ht="25.5">
      <c r="A199" s="14"/>
      <c r="B199" s="14">
        <v>90019</v>
      </c>
      <c r="C199" s="14" t="s">
        <v>102</v>
      </c>
      <c r="D199" s="8" t="s">
        <v>103</v>
      </c>
      <c r="E199" s="18">
        <v>100000</v>
      </c>
      <c r="F199" s="18">
        <v>25000</v>
      </c>
      <c r="G199" s="6">
        <f t="shared" si="3"/>
        <v>0.25</v>
      </c>
    </row>
    <row r="200" spans="1:7" ht="12.75" customHeight="1">
      <c r="A200" s="14"/>
      <c r="B200" s="14"/>
      <c r="C200" s="14"/>
      <c r="D200" s="20" t="s">
        <v>17</v>
      </c>
      <c r="E200" s="18">
        <f>SUM(E195,)</f>
        <v>809514</v>
      </c>
      <c r="F200" s="18">
        <f>SUM(F195,)</f>
        <v>908723</v>
      </c>
      <c r="G200" s="6">
        <f t="shared" si="3"/>
        <v>1.122553779181089</v>
      </c>
    </row>
    <row r="201" spans="1:7" ht="12.75" customHeight="1">
      <c r="A201" s="14">
        <v>921</v>
      </c>
      <c r="B201" s="14"/>
      <c r="C201" s="14"/>
      <c r="D201" s="37" t="s">
        <v>183</v>
      </c>
      <c r="E201" s="18"/>
      <c r="F201" s="18"/>
      <c r="G201" s="6" t="s">
        <v>0</v>
      </c>
    </row>
    <row r="202" spans="1:7" ht="12.75" customHeight="1">
      <c r="A202" s="14"/>
      <c r="B202" s="14">
        <v>92109</v>
      </c>
      <c r="C202" s="14"/>
      <c r="D202" s="20" t="s">
        <v>112</v>
      </c>
      <c r="E202" s="18">
        <v>6000</v>
      </c>
      <c r="F202" s="18">
        <v>944232</v>
      </c>
      <c r="G202" s="39">
        <f t="shared" si="3"/>
        <v>157.372</v>
      </c>
    </row>
    <row r="203" spans="1:7" ht="12.75" customHeight="1">
      <c r="A203" s="14"/>
      <c r="B203" s="14"/>
      <c r="C203" s="14"/>
      <c r="D203" s="20" t="s">
        <v>184</v>
      </c>
      <c r="E203" s="18"/>
      <c r="F203" s="18"/>
      <c r="G203" s="6" t="s">
        <v>0</v>
      </c>
    </row>
    <row r="204" spans="1:7" ht="63.75">
      <c r="A204" s="14"/>
      <c r="B204" s="14"/>
      <c r="C204" s="14">
        <v>6207</v>
      </c>
      <c r="D204" s="8" t="s">
        <v>186</v>
      </c>
      <c r="E204" s="18">
        <v>6000</v>
      </c>
      <c r="F204" s="18">
        <v>944232</v>
      </c>
      <c r="G204" s="39">
        <f t="shared" si="3"/>
        <v>157.372</v>
      </c>
    </row>
    <row r="205" spans="1:7" ht="12.75">
      <c r="A205" s="14"/>
      <c r="B205" s="14"/>
      <c r="C205" s="14"/>
      <c r="D205" s="8" t="s">
        <v>185</v>
      </c>
      <c r="E205" s="18">
        <f>SUM(E204)</f>
        <v>6000</v>
      </c>
      <c r="F205" s="18">
        <v>944232</v>
      </c>
      <c r="G205" s="39">
        <f t="shared" si="3"/>
        <v>157.372</v>
      </c>
    </row>
    <row r="206" spans="1:7" ht="12.75" customHeight="1">
      <c r="A206" s="22">
        <v>926</v>
      </c>
      <c r="B206" s="22"/>
      <c r="C206" s="14"/>
      <c r="D206" s="12" t="s">
        <v>119</v>
      </c>
      <c r="E206" s="18"/>
      <c r="F206" s="18"/>
      <c r="G206" s="6" t="s">
        <v>0</v>
      </c>
    </row>
    <row r="207" spans="1:7" ht="12.75" customHeight="1">
      <c r="A207" s="17"/>
      <c r="B207" s="22">
        <v>92605</v>
      </c>
      <c r="C207" s="14"/>
      <c r="D207" s="11" t="s">
        <v>120</v>
      </c>
      <c r="E207" s="18"/>
      <c r="F207" s="18"/>
      <c r="G207" s="6" t="s">
        <v>0</v>
      </c>
    </row>
    <row r="208" spans="1:7" ht="12.75" customHeight="1">
      <c r="A208" s="17"/>
      <c r="B208" s="22"/>
      <c r="C208" s="14"/>
      <c r="D208" s="11" t="s">
        <v>111</v>
      </c>
      <c r="E208" s="18">
        <f>SUM(E209:E220)</f>
        <v>1498420</v>
      </c>
      <c r="F208" s="18">
        <f>SUM(F209:F220)</f>
        <v>1450000</v>
      </c>
      <c r="G208" s="6">
        <f t="shared" si="3"/>
        <v>0.9676859625472164</v>
      </c>
    </row>
    <row r="209" spans="1:7" ht="38.25">
      <c r="A209" s="17"/>
      <c r="B209" s="22"/>
      <c r="C209" s="14" t="s">
        <v>45</v>
      </c>
      <c r="D209" s="8" t="s">
        <v>148</v>
      </c>
      <c r="E209" s="18">
        <v>110000</v>
      </c>
      <c r="F209" s="18">
        <v>120000</v>
      </c>
      <c r="G209" s="6">
        <f t="shared" si="3"/>
        <v>1.0909090909090908</v>
      </c>
    </row>
    <row r="210" spans="1:7" ht="12.75" customHeight="1">
      <c r="A210" s="17"/>
      <c r="B210" s="22"/>
      <c r="C210" s="14"/>
      <c r="D210" s="8" t="s">
        <v>89</v>
      </c>
      <c r="E210" s="18"/>
      <c r="F210" s="18"/>
      <c r="G210" s="6" t="s">
        <v>0</v>
      </c>
    </row>
    <row r="211" spans="1:7" ht="12.75" customHeight="1">
      <c r="A211" s="17"/>
      <c r="B211" s="22"/>
      <c r="C211" s="14"/>
      <c r="D211" s="8" t="s">
        <v>90</v>
      </c>
      <c r="E211" s="18"/>
      <c r="F211" s="18"/>
      <c r="G211" s="6" t="s">
        <v>0</v>
      </c>
    </row>
    <row r="212" spans="1:7" ht="12.75" customHeight="1">
      <c r="A212" s="17"/>
      <c r="B212" s="22"/>
      <c r="C212" s="14"/>
      <c r="D212" s="8" t="s">
        <v>91</v>
      </c>
      <c r="E212" s="18"/>
      <c r="F212" s="18"/>
      <c r="G212" s="6" t="s">
        <v>0</v>
      </c>
    </row>
    <row r="213" spans="1:7" ht="12.75" customHeight="1">
      <c r="A213" s="17"/>
      <c r="B213" s="22"/>
      <c r="C213" s="14" t="s">
        <v>48</v>
      </c>
      <c r="D213" s="8" t="s">
        <v>153</v>
      </c>
      <c r="E213" s="18"/>
      <c r="F213" s="18" t="s">
        <v>0</v>
      </c>
      <c r="G213" s="6" t="s">
        <v>0</v>
      </c>
    </row>
    <row r="214" spans="1:7" ht="12.75" customHeight="1">
      <c r="A214" s="17"/>
      <c r="B214" s="22"/>
      <c r="C214" s="14" t="s">
        <v>47</v>
      </c>
      <c r="D214" s="8" t="s">
        <v>33</v>
      </c>
      <c r="E214" s="18" t="s">
        <v>0</v>
      </c>
      <c r="F214" s="18" t="s">
        <v>0</v>
      </c>
      <c r="G214" s="6" t="s">
        <v>0</v>
      </c>
    </row>
    <row r="215" spans="1:7" ht="12.75" customHeight="1">
      <c r="A215" s="17"/>
      <c r="B215" s="22"/>
      <c r="C215" s="14" t="s">
        <v>42</v>
      </c>
      <c r="D215" s="11" t="s">
        <v>62</v>
      </c>
      <c r="E215" s="18">
        <v>1388420</v>
      </c>
      <c r="F215" s="18">
        <v>1330000</v>
      </c>
      <c r="G215" s="6">
        <f t="shared" si="3"/>
        <v>0.9579233949381312</v>
      </c>
    </row>
    <row r="216" spans="1:7" ht="12.75" customHeight="1">
      <c r="A216" s="17"/>
      <c r="B216" s="22"/>
      <c r="C216" s="14"/>
      <c r="D216" s="11" t="s">
        <v>92</v>
      </c>
      <c r="E216" s="18"/>
      <c r="F216" s="18"/>
      <c r="G216" s="6" t="s">
        <v>0</v>
      </c>
    </row>
    <row r="217" spans="1:7" ht="12.75" customHeight="1">
      <c r="A217" s="17"/>
      <c r="B217" s="22"/>
      <c r="C217" s="14"/>
      <c r="D217" s="11" t="s">
        <v>93</v>
      </c>
      <c r="E217" s="18"/>
      <c r="F217" s="18"/>
      <c r="G217" s="6" t="s">
        <v>0</v>
      </c>
    </row>
    <row r="218" spans="1:7" ht="12.75" customHeight="1">
      <c r="A218" s="17"/>
      <c r="B218" s="22"/>
      <c r="C218" s="14"/>
      <c r="D218" s="11" t="s">
        <v>94</v>
      </c>
      <c r="E218" s="18"/>
      <c r="F218" s="18"/>
      <c r="G218" s="6" t="s">
        <v>0</v>
      </c>
    </row>
    <row r="219" spans="1:7" ht="12.75" customHeight="1">
      <c r="A219" s="17"/>
      <c r="B219" s="22"/>
      <c r="C219" s="14"/>
      <c r="D219" s="11" t="s">
        <v>95</v>
      </c>
      <c r="E219" s="18"/>
      <c r="F219" s="18"/>
      <c r="G219" s="6" t="s">
        <v>0</v>
      </c>
    </row>
    <row r="220" spans="1:7" ht="12.75" customHeight="1">
      <c r="A220" s="17"/>
      <c r="B220" s="22"/>
      <c r="C220" s="14"/>
      <c r="D220" s="11" t="s">
        <v>96</v>
      </c>
      <c r="E220" s="18"/>
      <c r="F220" s="18"/>
      <c r="G220" s="6" t="s">
        <v>0</v>
      </c>
    </row>
    <row r="221" spans="1:7" ht="12.75" customHeight="1">
      <c r="A221" s="17"/>
      <c r="B221" s="17"/>
      <c r="C221" s="14"/>
      <c r="D221" s="19" t="s">
        <v>43</v>
      </c>
      <c r="E221" s="18">
        <f>SUM(E208,)</f>
        <v>1498420</v>
      </c>
      <c r="F221" s="18">
        <f>SUM(F208,)</f>
        <v>1450000</v>
      </c>
      <c r="G221" s="6">
        <f t="shared" si="3"/>
        <v>0.9676859625472164</v>
      </c>
    </row>
    <row r="222" spans="1:7" ht="12.75">
      <c r="A222" s="17"/>
      <c r="B222" s="17"/>
      <c r="C222" s="17"/>
      <c r="D222" s="13" t="s">
        <v>134</v>
      </c>
      <c r="E222" s="18">
        <f>SUM(E221,E24,E57,E76,E84,E94,E132,E137,E162,E177,E200,E64,E185,E18,E37,E13,E42,E89,E192,E205)</f>
        <v>38693300.16</v>
      </c>
      <c r="F222" s="18">
        <f>SUM(F221,F24,F57,F76,F84,F94,F132,F137,F162,F177,F200,F64,F185,F18,F37,F13,F42,F89,F192,F205)</f>
        <v>42952092</v>
      </c>
      <c r="G222" s="6">
        <f t="shared" si="3"/>
        <v>1.1100653555625792</v>
      </c>
    </row>
    <row r="223" spans="1:7" ht="12.75" customHeight="1">
      <c r="A223" s="17"/>
      <c r="B223" s="17"/>
      <c r="C223" s="17"/>
      <c r="D223" s="21" t="s">
        <v>112</v>
      </c>
      <c r="E223" s="18">
        <f>SUM(E35,E55,E74,E202)</f>
        <v>942294</v>
      </c>
      <c r="F223" s="18">
        <f>SUM(F35,F55,F74,F202)</f>
        <v>1101551</v>
      </c>
      <c r="G223" s="6">
        <f t="shared" si="3"/>
        <v>1.1690098843885242</v>
      </c>
    </row>
    <row r="224" spans="1:7" ht="12.75">
      <c r="A224" s="17"/>
      <c r="B224" s="17"/>
      <c r="C224" s="17"/>
      <c r="D224" s="21" t="s">
        <v>111</v>
      </c>
      <c r="E224" s="18">
        <f>SUM(E222,-E223)</f>
        <v>37751006.16</v>
      </c>
      <c r="F224" s="18">
        <f>SUM(F222,-F223)</f>
        <v>41850541</v>
      </c>
      <c r="G224" s="6">
        <f t="shared" si="3"/>
        <v>1.108594055020016</v>
      </c>
    </row>
    <row r="225" spans="1:7" ht="12.75" customHeight="1">
      <c r="A225" s="17"/>
      <c r="B225" s="17"/>
      <c r="C225" s="17"/>
      <c r="D225" s="13" t="s">
        <v>109</v>
      </c>
      <c r="E225" s="18"/>
      <c r="F225" s="18"/>
      <c r="G225" s="6" t="s">
        <v>0</v>
      </c>
    </row>
    <row r="226" spans="1:7" ht="12.75" customHeight="1">
      <c r="A226" s="17"/>
      <c r="B226" s="17"/>
      <c r="C226" s="17"/>
      <c r="D226" s="21" t="s">
        <v>180</v>
      </c>
      <c r="E226" s="18">
        <v>4420868</v>
      </c>
      <c r="F226" s="18">
        <v>1066781</v>
      </c>
      <c r="G226" s="6">
        <f t="shared" si="3"/>
        <v>0.24130577976994563</v>
      </c>
    </row>
    <row r="227" spans="1:7" ht="12.75" customHeight="1">
      <c r="A227" s="17"/>
      <c r="B227" s="17"/>
      <c r="C227" s="17"/>
      <c r="D227" s="21"/>
      <c r="E227" s="18">
        <v>4420868</v>
      </c>
      <c r="F227" s="18">
        <v>1066781</v>
      </c>
      <c r="G227" s="6">
        <f t="shared" si="3"/>
        <v>0.24130577976994563</v>
      </c>
    </row>
    <row r="228" spans="1:7" ht="12.75" customHeight="1">
      <c r="A228" s="17"/>
      <c r="B228" s="17"/>
      <c r="C228" s="17"/>
      <c r="D228" s="13" t="s">
        <v>110</v>
      </c>
      <c r="E228" s="18">
        <f>SUM(E222,E227)</f>
        <v>43114168.16</v>
      </c>
      <c r="F228" s="18">
        <f>SUM(F222,F227)</f>
        <v>44018873</v>
      </c>
      <c r="G228" s="6">
        <f t="shared" si="3"/>
        <v>1.0209839335561937</v>
      </c>
    </row>
    <row r="229" spans="1:7" ht="12.75" customHeight="1">
      <c r="A229" s="34"/>
      <c r="B229" s="34"/>
      <c r="C229" s="34"/>
      <c r="D229" s="35"/>
      <c r="E229" s="36"/>
      <c r="F229" s="36"/>
      <c r="G229" s="33"/>
    </row>
    <row r="230" spans="1:7" ht="12.75" customHeight="1">
      <c r="A230" s="34"/>
      <c r="B230" s="34"/>
      <c r="C230" s="34"/>
      <c r="D230" s="35"/>
      <c r="E230" s="36"/>
      <c r="F230" s="36"/>
      <c r="G230" s="33"/>
    </row>
    <row r="231" spans="1:7" ht="12.75" customHeight="1">
      <c r="A231" s="34"/>
      <c r="B231" s="34"/>
      <c r="C231" s="34"/>
      <c r="D231" s="35"/>
      <c r="E231" s="36"/>
      <c r="F231" s="36"/>
      <c r="G231" s="33"/>
    </row>
    <row r="232" spans="1:7" ht="12.75" customHeight="1">
      <c r="A232" s="34"/>
      <c r="B232" s="34"/>
      <c r="C232" s="34"/>
      <c r="D232" s="35"/>
      <c r="E232" s="36"/>
      <c r="F232" s="36"/>
      <c r="G232" s="33"/>
    </row>
    <row r="233" spans="1:7" ht="12.75" customHeight="1">
      <c r="A233" s="34"/>
      <c r="B233" s="34"/>
      <c r="C233" s="34"/>
      <c r="D233" s="35"/>
      <c r="E233" s="36"/>
      <c r="F233" s="36"/>
      <c r="G233" s="33"/>
    </row>
    <row r="234" spans="1:7" ht="12.75" customHeight="1">
      <c r="A234" s="17"/>
      <c r="B234" s="17"/>
      <c r="C234" s="17"/>
      <c r="D234" s="17" t="s">
        <v>88</v>
      </c>
      <c r="E234" s="17"/>
      <c r="F234" s="17"/>
      <c r="G234" s="6" t="s">
        <v>188</v>
      </c>
    </row>
    <row r="235" spans="1:7" ht="12.75" customHeight="1">
      <c r="A235" s="17"/>
      <c r="B235" s="22" t="s">
        <v>1</v>
      </c>
      <c r="C235" s="22"/>
      <c r="D235" s="22" t="s">
        <v>86</v>
      </c>
      <c r="E235" s="22" t="s">
        <v>165</v>
      </c>
      <c r="F235" s="22" t="s">
        <v>191</v>
      </c>
      <c r="G235" s="6" t="s">
        <v>0</v>
      </c>
    </row>
    <row r="236" spans="1:7" ht="12.75" customHeight="1">
      <c r="A236" s="17">
        <v>1</v>
      </c>
      <c r="B236" s="25" t="s">
        <v>87</v>
      </c>
      <c r="C236" s="17"/>
      <c r="D236" s="17" t="s">
        <v>8</v>
      </c>
      <c r="E236" s="18">
        <f>SUM(E13)</f>
        <v>2965562.96</v>
      </c>
      <c r="F236" s="18">
        <f>SUM(F13)</f>
        <v>2982600</v>
      </c>
      <c r="G236" s="6">
        <f>PRODUCT(F236/F256)</f>
        <v>0.06944015672158646</v>
      </c>
    </row>
    <row r="237" spans="1:7" ht="12.75" customHeight="1">
      <c r="A237" s="17">
        <v>2</v>
      </c>
      <c r="B237" s="22" t="s">
        <v>97</v>
      </c>
      <c r="C237" s="17"/>
      <c r="D237" s="17" t="s">
        <v>98</v>
      </c>
      <c r="E237" s="18">
        <f>SUM(E18)</f>
        <v>200</v>
      </c>
      <c r="F237" s="18">
        <f>SUM(F18)</f>
        <v>300</v>
      </c>
      <c r="G237" s="6">
        <f>PRODUCT(F237/F257)</f>
        <v>0.00028121985674660495</v>
      </c>
    </row>
    <row r="238" spans="1:7" ht="12.75" customHeight="1">
      <c r="A238" s="17">
        <v>3</v>
      </c>
      <c r="B238" s="22">
        <v>400</v>
      </c>
      <c r="C238" s="17"/>
      <c r="D238" s="4" t="s">
        <v>6</v>
      </c>
      <c r="E238" s="18">
        <f>SUM(E24)</f>
        <v>2214100</v>
      </c>
      <c r="F238" s="18">
        <f>SUM(F24)</f>
        <v>2214100</v>
      </c>
      <c r="G238" s="6">
        <f>PRODUCT(F238/F256)</f>
        <v>0.051548129483425395</v>
      </c>
    </row>
    <row r="239" spans="1:7" ht="12.75" customHeight="1">
      <c r="A239" s="17">
        <v>4</v>
      </c>
      <c r="B239" s="22">
        <v>600</v>
      </c>
      <c r="C239" s="17"/>
      <c r="D239" s="17" t="s">
        <v>80</v>
      </c>
      <c r="E239" s="18">
        <f>SUM(E37)</f>
        <v>503756</v>
      </c>
      <c r="F239" s="18">
        <f>SUM(F37)</f>
        <v>158400</v>
      </c>
      <c r="G239" s="6">
        <f>PRODUCT(F239/F256)</f>
        <v>0.0036878296870848574</v>
      </c>
    </row>
    <row r="240" spans="1:7" ht="12.75" customHeight="1">
      <c r="A240" s="17">
        <v>5</v>
      </c>
      <c r="B240" s="22">
        <v>630</v>
      </c>
      <c r="C240" s="17"/>
      <c r="D240" s="17" t="s">
        <v>116</v>
      </c>
      <c r="E240" s="18">
        <f>E42</f>
        <v>6000</v>
      </c>
      <c r="F240" s="18">
        <f>F42</f>
        <v>6026</v>
      </c>
      <c r="G240" s="6">
        <f>PRODUCT(F240/F256)</f>
        <v>0.0001402958440301348</v>
      </c>
    </row>
    <row r="241" spans="1:7" ht="12.75" customHeight="1">
      <c r="A241" s="17">
        <v>6</v>
      </c>
      <c r="B241" s="22">
        <v>700</v>
      </c>
      <c r="C241" s="17"/>
      <c r="D241" s="17" t="s">
        <v>7</v>
      </c>
      <c r="E241" s="18">
        <f>SUM(E57)</f>
        <v>434306</v>
      </c>
      <c r="F241" s="18">
        <f>SUM(F57)</f>
        <v>361096</v>
      </c>
      <c r="G241" s="6">
        <f>PRODUCT(F241/F256)</f>
        <v>0.008406947908381273</v>
      </c>
    </row>
    <row r="242" spans="1:7" ht="12.75" customHeight="1">
      <c r="A242" s="17">
        <v>7</v>
      </c>
      <c r="B242" s="22">
        <v>710</v>
      </c>
      <c r="C242" s="17"/>
      <c r="D242" s="17" t="s">
        <v>73</v>
      </c>
      <c r="E242" s="18">
        <f>SUM(E64)</f>
        <v>500</v>
      </c>
      <c r="F242" s="18">
        <f>SUM(F64)</f>
        <v>0</v>
      </c>
      <c r="G242" s="6">
        <f>PRODUCT(F242/F256)</f>
        <v>0</v>
      </c>
    </row>
    <row r="243" spans="1:7" ht="12.75" customHeight="1">
      <c r="A243" s="17">
        <v>8</v>
      </c>
      <c r="B243" s="22">
        <v>750</v>
      </c>
      <c r="C243" s="17"/>
      <c r="D243" s="17" t="s">
        <v>4</v>
      </c>
      <c r="E243" s="18">
        <f>SUM(E76)</f>
        <v>757653</v>
      </c>
      <c r="F243" s="18">
        <f>SUM(F76)</f>
        <v>253407</v>
      </c>
      <c r="G243" s="6">
        <f>PRODUCT(F243/F256)</f>
        <v>0.0058997592014842955</v>
      </c>
    </row>
    <row r="244" spans="1:7" ht="12.75" customHeight="1">
      <c r="A244" s="17">
        <v>9</v>
      </c>
      <c r="B244" s="22">
        <v>751</v>
      </c>
      <c r="C244" s="17"/>
      <c r="D244" s="4" t="s">
        <v>9</v>
      </c>
      <c r="E244" s="18">
        <f>SUM(E84)</f>
        <v>2320</v>
      </c>
      <c r="F244" s="18">
        <f>SUM(F84)</f>
        <v>2100</v>
      </c>
      <c r="G244" s="6">
        <f>PRODUCT(F244/F256)</f>
        <v>4.889168145756439E-05</v>
      </c>
    </row>
    <row r="245" spans="1:7" ht="12.75" customHeight="1">
      <c r="A245" s="17">
        <v>10</v>
      </c>
      <c r="B245" s="22">
        <v>752</v>
      </c>
      <c r="C245" s="17"/>
      <c r="D245" s="4" t="s">
        <v>125</v>
      </c>
      <c r="E245" s="18">
        <f>SUM(E89)</f>
        <v>300</v>
      </c>
      <c r="F245" s="18">
        <f>SUM(F89)</f>
        <v>300</v>
      </c>
      <c r="G245" s="6">
        <f>PRODUCT(F245/F256)</f>
        <v>6.984525922509199E-06</v>
      </c>
    </row>
    <row r="246" spans="1:7" ht="12.75" customHeight="1">
      <c r="A246" s="17">
        <v>11</v>
      </c>
      <c r="B246" s="22">
        <v>754</v>
      </c>
      <c r="C246" s="17"/>
      <c r="D246" s="8" t="s">
        <v>22</v>
      </c>
      <c r="E246" s="18">
        <f>SUM(E94)</f>
        <v>150</v>
      </c>
      <c r="F246" s="18">
        <f>SUM(F94)</f>
        <v>150</v>
      </c>
      <c r="G246" s="6">
        <f>PRODUCT(F246/F256)</f>
        <v>3.4922629612545997E-06</v>
      </c>
    </row>
    <row r="247" spans="1:7" ht="12.75" customHeight="1">
      <c r="A247" s="17">
        <v>12</v>
      </c>
      <c r="B247" s="22">
        <v>756</v>
      </c>
      <c r="C247" s="17"/>
      <c r="D247" s="4" t="s">
        <v>40</v>
      </c>
      <c r="E247" s="18">
        <f>SUM(E132)</f>
        <v>15346445</v>
      </c>
      <c r="F247" s="18">
        <f>SUM(F132)</f>
        <v>18286686</v>
      </c>
      <c r="G247" s="6">
        <f>PRODUCT(F247/F256)</f>
        <v>0.4257461080126202</v>
      </c>
    </row>
    <row r="248" spans="1:7" ht="12.75" customHeight="1">
      <c r="A248" s="17">
        <v>13</v>
      </c>
      <c r="B248" s="22">
        <v>758</v>
      </c>
      <c r="C248" s="17"/>
      <c r="D248" s="17" t="s">
        <v>5</v>
      </c>
      <c r="E248" s="18">
        <f>SUM(E137)</f>
        <v>7173842</v>
      </c>
      <c r="F248" s="18">
        <f>SUM(F137)</f>
        <v>8085144</v>
      </c>
      <c r="G248" s="6">
        <f>PRODUCT(F248/F256)</f>
        <v>0.18823632618406572</v>
      </c>
    </row>
    <row r="249" spans="1:7" ht="12.75" customHeight="1">
      <c r="A249" s="17">
        <v>14</v>
      </c>
      <c r="B249" s="22">
        <v>801</v>
      </c>
      <c r="C249" s="17"/>
      <c r="D249" s="17" t="s">
        <v>20</v>
      </c>
      <c r="E249" s="18">
        <f>SUM(E162)</f>
        <v>1289738.25</v>
      </c>
      <c r="F249" s="18">
        <f>SUM(F162)</f>
        <v>1513112</v>
      </c>
      <c r="G249" s="6">
        <f>PRODUCT(F249/F256)</f>
        <v>0.0352278999588658</v>
      </c>
    </row>
    <row r="250" spans="1:7" ht="12.75" customHeight="1">
      <c r="A250" s="17">
        <v>16</v>
      </c>
      <c r="B250" s="22">
        <v>852</v>
      </c>
      <c r="C250" s="17"/>
      <c r="D250" s="17" t="s">
        <v>41</v>
      </c>
      <c r="E250" s="18">
        <f>SUM(E177)</f>
        <v>402279.95</v>
      </c>
      <c r="F250" s="18">
        <f>SUM(F177)</f>
        <v>332601</v>
      </c>
      <c r="G250" s="6">
        <f>PRODUCT(F250/F256)</f>
        <v>0.007743534354508274</v>
      </c>
    </row>
    <row r="251" spans="1:7" ht="12.75" customHeight="1">
      <c r="A251" s="17">
        <v>17</v>
      </c>
      <c r="B251" s="22">
        <v>854</v>
      </c>
      <c r="C251" s="17"/>
      <c r="D251" s="11" t="s">
        <v>78</v>
      </c>
      <c r="E251" s="18">
        <f>SUM(E185)</f>
        <v>24144</v>
      </c>
      <c r="F251" s="18">
        <f>SUM(F185)</f>
        <v>8000</v>
      </c>
      <c r="G251" s="6">
        <f>PRODUCT(F251/F256)</f>
        <v>0.00018625402460024533</v>
      </c>
    </row>
    <row r="252" spans="1:7" ht="12.75" customHeight="1">
      <c r="A252" s="17">
        <v>18</v>
      </c>
      <c r="B252" s="22">
        <v>855</v>
      </c>
      <c r="C252" s="17"/>
      <c r="D252" s="11" t="s">
        <v>173</v>
      </c>
      <c r="E252" s="18">
        <f>SUM(E192)</f>
        <v>5258069</v>
      </c>
      <c r="F252" s="18">
        <f>SUM(F192)</f>
        <v>5445115</v>
      </c>
      <c r="G252" s="6">
        <f>PRODUCT(F252/F256)</f>
        <v>0.1267718228951456</v>
      </c>
    </row>
    <row r="253" spans="1:7" ht="12.75" customHeight="1">
      <c r="A253" s="17">
        <v>19</v>
      </c>
      <c r="B253" s="22">
        <v>900</v>
      </c>
      <c r="C253" s="17"/>
      <c r="D253" s="11" t="s">
        <v>44</v>
      </c>
      <c r="E253" s="18">
        <f>SUM(E200)</f>
        <v>809514</v>
      </c>
      <c r="F253" s="18">
        <f>SUM(F200)</f>
        <v>908723</v>
      </c>
      <c r="G253" s="6">
        <f>PRODUCT(F253/F256)</f>
        <v>0.021156664499601092</v>
      </c>
    </row>
    <row r="254" spans="1:7" ht="12.75" customHeight="1">
      <c r="A254" s="17">
        <v>20</v>
      </c>
      <c r="B254" s="22">
        <v>921</v>
      </c>
      <c r="C254" s="17"/>
      <c r="D254" s="11" t="s">
        <v>183</v>
      </c>
      <c r="E254" s="18">
        <f>E205</f>
        <v>6000</v>
      </c>
      <c r="F254" s="18">
        <f>F205</f>
        <v>944232</v>
      </c>
      <c r="G254" s="6">
        <f>PRODUCT(F254/F256)</f>
        <v>0.021983376269542353</v>
      </c>
    </row>
    <row r="255" spans="1:7" ht="12.75" customHeight="1">
      <c r="A255" s="17">
        <v>21</v>
      </c>
      <c r="B255" s="22">
        <v>926</v>
      </c>
      <c r="C255" s="17"/>
      <c r="D255" s="17" t="s">
        <v>119</v>
      </c>
      <c r="E255" s="18">
        <f>SUM(E221)</f>
        <v>1498420</v>
      </c>
      <c r="F255" s="18">
        <f>SUM(F221)</f>
        <v>1450000</v>
      </c>
      <c r="G255" s="6">
        <f>PRODUCT(F255/F256)</f>
        <v>0.033758541958794464</v>
      </c>
    </row>
    <row r="256" spans="1:7" ht="12.75" customHeight="1">
      <c r="A256" s="17"/>
      <c r="B256" s="17"/>
      <c r="C256" s="17"/>
      <c r="D256" s="21" t="s">
        <v>76</v>
      </c>
      <c r="E256" s="18">
        <f>SUM(E236:E255)</f>
        <v>38693300.16</v>
      </c>
      <c r="F256" s="18">
        <f>SUM(F236:F255)</f>
        <v>42952092</v>
      </c>
      <c r="G256" s="6">
        <f>PRODUCT(F256/E256)</f>
        <v>1.1100653555625792</v>
      </c>
    </row>
    <row r="257" spans="1:7" ht="12.75" customHeight="1">
      <c r="A257" s="17"/>
      <c r="B257" s="17"/>
      <c r="C257" s="17"/>
      <c r="D257" s="21" t="s">
        <v>177</v>
      </c>
      <c r="E257" s="18">
        <v>4420868</v>
      </c>
      <c r="F257" s="18">
        <v>1066781</v>
      </c>
      <c r="G257" s="6" t="s">
        <v>0</v>
      </c>
    </row>
    <row r="258" spans="1:7" ht="12.75" customHeight="1">
      <c r="A258" s="17"/>
      <c r="B258" s="17"/>
      <c r="C258" s="17"/>
      <c r="D258" s="21" t="s">
        <v>76</v>
      </c>
      <c r="E258" s="18">
        <f>SUM(E256:E257)</f>
        <v>43114168.16</v>
      </c>
      <c r="F258" s="18">
        <f>SUM(F256:F257)</f>
        <v>44018873</v>
      </c>
      <c r="G258" s="6" t="s">
        <v>0</v>
      </c>
    </row>
  </sheetData>
  <sheetProtection/>
  <printOptions/>
  <pageMargins left="0.31496062992125984" right="0.3937007874015748" top="0.984251968503937" bottom="0.4724409448818898" header="0.2362204724409449" footer="0.2755905511811024"/>
  <pageSetup horizontalDpi="600" verticalDpi="600" orientation="landscape" paperSize="9" scale="94" r:id="rId3"/>
  <headerFooter alignWithMargins="0">
    <oddHeader>&amp;RTabela 1</oddHeader>
    <oddFooter xml:space="preserve">&amp;C </oddFooter>
  </headerFooter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Goczałkowice-Zdrój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</dc:creator>
  <cp:keywords/>
  <dc:description/>
  <cp:lastModifiedBy>Barbara Kwiatoń</cp:lastModifiedBy>
  <cp:lastPrinted>2017-11-13T13:54:00Z</cp:lastPrinted>
  <dcterms:created xsi:type="dcterms:W3CDTF">2000-11-13T07:12:55Z</dcterms:created>
  <dcterms:modified xsi:type="dcterms:W3CDTF">2017-11-13T14:02:25Z</dcterms:modified>
  <cp:category/>
  <cp:version/>
  <cp:contentType/>
  <cp:contentStatus/>
</cp:coreProperties>
</file>