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750" activeTab="0"/>
  </bookViews>
  <sheets>
    <sheet name="ZAL-7-01" sheetId="1" r:id="rId1"/>
  </sheets>
  <definedNames>
    <definedName name="_xlnm.Print_Area" localSheetId="0">'ZAL-7-01'!$A$1:$I$83</definedName>
  </definedNames>
  <calcPr fullCalcOnLoad="1"/>
</workbook>
</file>

<file path=xl/comments1.xml><?xml version="1.0" encoding="utf-8"?>
<comments xmlns="http://schemas.openxmlformats.org/spreadsheetml/2006/main">
  <authors>
    <author>wojt</author>
  </authors>
  <commentList>
    <comment ref="A46" authorId="0">
      <text>
        <r>
          <rPr>
            <b/>
            <sz val="8"/>
            <rFont val="Tahoma"/>
            <family val="2"/>
          </rPr>
          <t>wojt: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<sst xmlns="http://schemas.openxmlformats.org/spreadsheetml/2006/main" count="183" uniqueCount="90">
  <si>
    <t xml:space="preserve"> </t>
  </si>
  <si>
    <t>lp</t>
  </si>
  <si>
    <t>Termin rozpoczęcia</t>
  </si>
  <si>
    <t xml:space="preserve">Całkowity koszt </t>
  </si>
  <si>
    <t>Koszty poniesione na zadanie</t>
  </si>
  <si>
    <t>Koszty do poniesienia zadania</t>
  </si>
  <si>
    <t>Termin zakończenia</t>
  </si>
  <si>
    <t>zadania</t>
  </si>
  <si>
    <t>Ogółem</t>
  </si>
  <si>
    <t>budżet</t>
  </si>
  <si>
    <t>2003/2006</t>
  </si>
  <si>
    <t>nadzór inwestorski</t>
  </si>
  <si>
    <t>2006/2007</t>
  </si>
  <si>
    <t>a</t>
  </si>
  <si>
    <t>b</t>
  </si>
  <si>
    <t>c</t>
  </si>
  <si>
    <t># 3 000 000,00</t>
  </si>
  <si>
    <t>nadzór</t>
  </si>
  <si>
    <t>w Goczałkowicach-Zdroju</t>
  </si>
  <si>
    <t>ul. Uzdowiskowej</t>
  </si>
  <si>
    <t># 1 500 000,00</t>
  </si>
  <si>
    <t>Park Zdrojowy</t>
  </si>
  <si>
    <t>2006/2008</t>
  </si>
  <si>
    <t>Przebudowa ścieżek</t>
  </si>
  <si>
    <t>Oświetlenie parkowe</t>
  </si>
  <si>
    <t>Fontanna, muszla koncert.</t>
  </si>
  <si>
    <t xml:space="preserve">Staw Maciek </t>
  </si>
  <si>
    <t># 7 650 000,00</t>
  </si>
  <si>
    <t>Przejście pod torami kolej.</t>
  </si>
  <si>
    <t>&lt;&lt; 1 600 000,00</t>
  </si>
  <si>
    <t>w tym: 1</t>
  </si>
  <si>
    <t xml:space="preserve">z zapleczem socjalnym </t>
  </si>
  <si>
    <t>na pompowni głównej</t>
  </si>
  <si>
    <t>Budynek mieszkaniowy</t>
  </si>
  <si>
    <t>Budynek Urzędu Gminy</t>
  </si>
  <si>
    <t>## 512 912,00</t>
  </si>
  <si>
    <t>**** 2 400 000,00</t>
  </si>
  <si>
    <t>Nazwa i cel zadania</t>
  </si>
  <si>
    <t>^ 175 250,00</t>
  </si>
  <si>
    <t>przez Urząd Gminy w Goczałkowicach-Zdroju</t>
  </si>
  <si>
    <t>Kwota przeznaczona na zadanie w kolejnym roku realizacji</t>
  </si>
  <si>
    <t>środki własne</t>
  </si>
  <si>
    <t xml:space="preserve"> Informacja o finansowaniu zadań inwestycyjnych realizowanych</t>
  </si>
  <si>
    <t>budżet  gminy</t>
  </si>
  <si>
    <t>Transport i łączność,Wytwarzanie i zaopatrywanie w energię elektryczną, gaz i wodę</t>
  </si>
  <si>
    <t xml:space="preserve">a  </t>
  </si>
  <si>
    <t>RPO</t>
  </si>
  <si>
    <t xml:space="preserve">Zbiornik retencyjny w rejonie ul. Zimowej </t>
  </si>
  <si>
    <t xml:space="preserve"> Bezpieczeństwo publiczne i ochrona przeciwpożarowa</t>
  </si>
  <si>
    <t>Gospodarka komunalna i ochrona środowiska</t>
  </si>
  <si>
    <t>Administracja publiczna</t>
  </si>
  <si>
    <t>Zwiększenie dostępności obywateli i przedsiębiorców do cyfrowych usług publicznych w gminie Goczałkowice-Zdrój</t>
  </si>
  <si>
    <t>WFOŚiGW</t>
  </si>
  <si>
    <t>Kultura fizyczna</t>
  </si>
  <si>
    <t>Budowa transformatora przy GOSiR</t>
  </si>
  <si>
    <t>d</t>
  </si>
  <si>
    <t>Oświata i wychowanie</t>
  </si>
  <si>
    <t xml:space="preserve">    do 31.12.2017</t>
  </si>
  <si>
    <t xml:space="preserve">    od 2018</t>
  </si>
  <si>
    <t>Drogi ul. Korfantego, Żeromskiego, Wiślna</t>
  </si>
  <si>
    <t>2016-2018</t>
  </si>
  <si>
    <t>2017-2018</t>
  </si>
  <si>
    <t>Droga ul. Siedlecka</t>
  </si>
  <si>
    <t>2016-2019</t>
  </si>
  <si>
    <t>Budowa drogi łączącej ul. Zieloną z ul. Borowinową</t>
  </si>
  <si>
    <t>2017-2019</t>
  </si>
  <si>
    <t>Budowa centrum przesiadkowego</t>
  </si>
  <si>
    <t>2017-2020</t>
  </si>
  <si>
    <t>Kultura i ochrona dziedzictwa narodowego</t>
  </si>
  <si>
    <t xml:space="preserve"> Kanalizacja deszczowa w ul. Powstańców Śl.</t>
  </si>
  <si>
    <t>boisko przy SP1</t>
  </si>
  <si>
    <t>plac zabaw przy SP1</t>
  </si>
  <si>
    <t>budżet państwa</t>
  </si>
  <si>
    <t>LGD</t>
  </si>
  <si>
    <t>Remont budynku Górnik w Goczałkowicach-Zdroju przy ul. Uzdrowiskowej na centrum usług społecznościowych</t>
  </si>
  <si>
    <t>W budżecie 2018r. nie zaplanowano dochodów z budżetu państwa na boisko przy SP 1 ani środków z LGD na plac zabaw przy SP 1 ponieważ nie ogłoszono jeszcze konkursów , w których Gmina zgłosi te zadania do dofinansowania</t>
  </si>
  <si>
    <t>*4</t>
  </si>
  <si>
    <t>*5</t>
  </si>
  <si>
    <t>*4,*5</t>
  </si>
  <si>
    <t>wydatki na zakupy inwestycyjne w 2018r:</t>
  </si>
  <si>
    <t>1.OPS</t>
  </si>
  <si>
    <t>2. UG</t>
  </si>
  <si>
    <t>3. GOSiR</t>
  </si>
  <si>
    <t>inwestycje</t>
  </si>
  <si>
    <t>zakupy inwestycyjne</t>
  </si>
  <si>
    <t>razem wydatki majątkowe</t>
  </si>
  <si>
    <t>budżet państwa*</t>
  </si>
  <si>
    <t>LGD*</t>
  </si>
  <si>
    <t>2015-2018</t>
  </si>
  <si>
    <t>2014-2019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</si>
</sst>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i/>
      <sz val="8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7"/>
      <name val="Arial CE"/>
      <family val="2"/>
    </font>
    <font>
      <sz val="9"/>
      <name val="Arial CE"/>
      <family val="2"/>
    </font>
    <font>
      <b/>
      <sz val="15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1" borderId="0" xfId="0" applyFont="1" applyFill="1" applyAlignment="1">
      <alignment horizontal="center"/>
    </xf>
    <xf numFmtId="0" fontId="0" fillId="0" borderId="0" xfId="0" applyAlignment="1">
      <alignment wrapText="1"/>
    </xf>
    <xf numFmtId="0" fontId="4" fillId="1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" fillId="1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7" fillId="0" borderId="0" xfId="0" applyFont="1" applyAlignment="1" quotePrefix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0" fontId="0" fillId="0" borderId="12" xfId="0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2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8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0" fillId="0" borderId="18" xfId="0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center"/>
    </xf>
    <xf numFmtId="4" fontId="0" fillId="0" borderId="2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56">
      <selection activeCell="C83" sqref="C83"/>
    </sheetView>
  </sheetViews>
  <sheetFormatPr defaultColWidth="9.00390625" defaultRowHeight="12.75"/>
  <cols>
    <col min="1" max="1" width="3.625" style="52" customWidth="1"/>
    <col min="2" max="2" width="25.25390625" style="0" customWidth="1"/>
    <col min="3" max="3" width="12.75390625" style="0" customWidth="1"/>
    <col min="4" max="4" width="14.125" style="0" customWidth="1"/>
    <col min="5" max="5" width="13.375" style="0" customWidth="1"/>
    <col min="6" max="6" width="13.00390625" style="0" customWidth="1"/>
    <col min="7" max="7" width="15.375" style="0" customWidth="1"/>
    <col min="8" max="8" width="16.00390625" style="0" customWidth="1"/>
    <col min="9" max="9" width="16.625" style="0" customWidth="1"/>
    <col min="10" max="10" width="6.875" style="0" customWidth="1"/>
    <col min="11" max="11" width="12.75390625" style="0" bestFit="1" customWidth="1"/>
  </cols>
  <sheetData>
    <row r="1" spans="1:8" ht="33.75" customHeight="1">
      <c r="A1" s="56" t="s">
        <v>42</v>
      </c>
      <c r="H1" s="79" t="s">
        <v>0</v>
      </c>
    </row>
    <row r="2" spans="1:8" ht="20.25">
      <c r="A2" s="57" t="s">
        <v>39</v>
      </c>
      <c r="B2" s="5"/>
      <c r="H2" s="80" t="s">
        <v>0</v>
      </c>
    </row>
    <row r="3" spans="2:7" ht="12" customHeight="1">
      <c r="B3" s="5"/>
      <c r="G3" s="33"/>
    </row>
    <row r="4" spans="2:7" ht="12" customHeight="1">
      <c r="B4" s="5"/>
      <c r="G4" s="33"/>
    </row>
    <row r="5" spans="1:9" ht="39" customHeight="1">
      <c r="A5" s="9" t="s">
        <v>1</v>
      </c>
      <c r="B5" s="17" t="s">
        <v>37</v>
      </c>
      <c r="C5" s="6" t="s">
        <v>2</v>
      </c>
      <c r="D5" s="7" t="s">
        <v>3</v>
      </c>
      <c r="E5" s="9" t="s">
        <v>4</v>
      </c>
      <c r="F5" s="9" t="s">
        <v>5</v>
      </c>
      <c r="G5" s="110" t="s">
        <v>40</v>
      </c>
      <c r="H5" s="111"/>
      <c r="I5" s="112"/>
    </row>
    <row r="6" spans="1:9" ht="25.5" customHeight="1">
      <c r="A6" s="25"/>
      <c r="B6" s="18"/>
      <c r="C6" s="6" t="s">
        <v>6</v>
      </c>
      <c r="D6" s="8" t="s">
        <v>7</v>
      </c>
      <c r="E6" s="10" t="s">
        <v>57</v>
      </c>
      <c r="F6" s="10" t="s">
        <v>58</v>
      </c>
      <c r="G6" s="6">
        <v>2018</v>
      </c>
      <c r="H6" s="6">
        <v>2019</v>
      </c>
      <c r="I6" s="21">
        <v>2020</v>
      </c>
    </row>
    <row r="7" spans="1:10" s="2" customFormat="1" ht="12">
      <c r="A7" s="4">
        <v>1</v>
      </c>
      <c r="B7" s="19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16">
        <v>9</v>
      </c>
      <c r="J7" s="64"/>
    </row>
    <row r="8" spans="1:11" s="14" customFormat="1" ht="51">
      <c r="A8" s="15">
        <v>1</v>
      </c>
      <c r="B8" s="20" t="s">
        <v>44</v>
      </c>
      <c r="C8" s="12"/>
      <c r="D8" s="13">
        <f>SUM(D11,D14,D16,D18)</f>
        <v>3850280</v>
      </c>
      <c r="E8" s="13">
        <f>SUM(E11,E14,E16,E18)</f>
        <v>44280</v>
      </c>
      <c r="F8" s="13">
        <f>SUM(F11,F14,F16,F18)</f>
        <v>3806000</v>
      </c>
      <c r="G8" s="13">
        <f>SUM(G11,G14,G16,G18)</f>
        <v>3206000</v>
      </c>
      <c r="H8" s="13">
        <f>SUM(H11,H14,H16,)</f>
        <v>600000</v>
      </c>
      <c r="I8" s="13">
        <f>SUM(I11,I14,I16,)</f>
        <v>0</v>
      </c>
      <c r="K8" s="44" t="s">
        <v>0</v>
      </c>
    </row>
    <row r="9" spans="1:9" s="35" customFormat="1" ht="0.75" customHeight="1">
      <c r="A9" s="30"/>
      <c r="B9" s="34" t="s">
        <v>19</v>
      </c>
      <c r="C9" s="30"/>
      <c r="D9" s="31"/>
      <c r="E9" s="31"/>
      <c r="F9" s="31"/>
      <c r="G9" s="32">
        <v>0</v>
      </c>
      <c r="H9" s="47">
        <v>1100000</v>
      </c>
      <c r="I9" s="31" t="s">
        <v>0</v>
      </c>
    </row>
    <row r="10" spans="1:9" s="35" customFormat="1" ht="15" customHeight="1" hidden="1">
      <c r="A10" s="30"/>
      <c r="B10" s="34" t="s">
        <v>18</v>
      </c>
      <c r="C10" s="30"/>
      <c r="D10" s="31"/>
      <c r="E10" s="31"/>
      <c r="F10" s="31"/>
      <c r="G10" s="32"/>
      <c r="H10" s="47" t="s">
        <v>16</v>
      </c>
      <c r="I10" s="47" t="s">
        <v>0</v>
      </c>
    </row>
    <row r="11" spans="1:9" s="35" customFormat="1" ht="25.5">
      <c r="A11" s="74" t="s">
        <v>13</v>
      </c>
      <c r="B11" s="20" t="s">
        <v>66</v>
      </c>
      <c r="C11" s="53" t="s">
        <v>67</v>
      </c>
      <c r="D11" s="48">
        <v>100000</v>
      </c>
      <c r="E11" s="48">
        <v>0</v>
      </c>
      <c r="F11" s="48">
        <v>100000</v>
      </c>
      <c r="G11" s="81">
        <v>100000</v>
      </c>
      <c r="H11" s="49">
        <v>0</v>
      </c>
      <c r="I11" s="49">
        <v>0</v>
      </c>
    </row>
    <row r="12" spans="1:9" s="35" customFormat="1" ht="12.75">
      <c r="A12" s="75"/>
      <c r="B12" s="63" t="s">
        <v>41</v>
      </c>
      <c r="C12" s="72"/>
      <c r="D12" s="73" t="s">
        <v>0</v>
      </c>
      <c r="E12" s="73" t="s">
        <v>0</v>
      </c>
      <c r="F12" s="77">
        <v>100000</v>
      </c>
      <c r="G12" s="81">
        <v>100000</v>
      </c>
      <c r="H12" s="49">
        <v>0</v>
      </c>
      <c r="I12" s="49">
        <v>0</v>
      </c>
    </row>
    <row r="13" spans="1:9" s="35" customFormat="1" ht="12.75">
      <c r="A13" s="104"/>
      <c r="B13" s="63" t="s">
        <v>46</v>
      </c>
      <c r="C13" s="72"/>
      <c r="D13" s="73"/>
      <c r="E13" s="73"/>
      <c r="F13" s="77"/>
      <c r="G13" s="81"/>
      <c r="H13" s="49"/>
      <c r="I13" s="49"/>
    </row>
    <row r="14" spans="1:9" s="35" customFormat="1" ht="29.25" customHeight="1">
      <c r="A14" s="74" t="s">
        <v>14</v>
      </c>
      <c r="B14" s="20" t="s">
        <v>64</v>
      </c>
      <c r="C14" s="53" t="s">
        <v>65</v>
      </c>
      <c r="D14" s="48">
        <v>656000</v>
      </c>
      <c r="E14" s="48">
        <v>0</v>
      </c>
      <c r="F14" s="48">
        <v>656000</v>
      </c>
      <c r="G14" s="81">
        <v>56000</v>
      </c>
      <c r="H14" s="49">
        <v>600000</v>
      </c>
      <c r="I14" s="49">
        <v>0</v>
      </c>
    </row>
    <row r="15" spans="1:9" s="35" customFormat="1" ht="12.75">
      <c r="A15" s="75"/>
      <c r="B15" s="63" t="s">
        <v>41</v>
      </c>
      <c r="C15" s="72"/>
      <c r="D15" s="73" t="s">
        <v>0</v>
      </c>
      <c r="E15" s="73" t="s">
        <v>0</v>
      </c>
      <c r="F15" s="77">
        <v>656000</v>
      </c>
      <c r="G15" s="81">
        <v>56000</v>
      </c>
      <c r="H15" s="49">
        <v>600000</v>
      </c>
      <c r="I15" s="49">
        <v>0</v>
      </c>
    </row>
    <row r="16" spans="1:9" s="35" customFormat="1" ht="12.75">
      <c r="A16" s="74" t="s">
        <v>15</v>
      </c>
      <c r="B16" s="20" t="s">
        <v>62</v>
      </c>
      <c r="C16" s="53" t="s">
        <v>65</v>
      </c>
      <c r="D16" s="48">
        <v>50000</v>
      </c>
      <c r="E16" s="48">
        <v>0</v>
      </c>
      <c r="F16" s="48">
        <v>50000</v>
      </c>
      <c r="G16" s="81">
        <v>50000</v>
      </c>
      <c r="H16" s="49" t="s">
        <v>0</v>
      </c>
      <c r="I16" s="49"/>
    </row>
    <row r="17" spans="1:9" s="35" customFormat="1" ht="12.75">
      <c r="A17" s="75"/>
      <c r="B17" s="63" t="s">
        <v>43</v>
      </c>
      <c r="C17" s="72"/>
      <c r="D17" s="73" t="s">
        <v>0</v>
      </c>
      <c r="E17" s="73" t="s">
        <v>0</v>
      </c>
      <c r="F17" s="73">
        <v>50000</v>
      </c>
      <c r="G17" s="85">
        <v>50000</v>
      </c>
      <c r="H17" s="49" t="s">
        <v>0</v>
      </c>
      <c r="I17" s="49"/>
    </row>
    <row r="18" spans="1:9" s="35" customFormat="1" ht="25.5">
      <c r="A18" s="75" t="s">
        <v>55</v>
      </c>
      <c r="B18" s="20" t="s">
        <v>59</v>
      </c>
      <c r="C18" s="72" t="s">
        <v>61</v>
      </c>
      <c r="D18" s="73">
        <v>3044280</v>
      </c>
      <c r="E18" s="73">
        <v>44280</v>
      </c>
      <c r="F18" s="73">
        <v>3000000</v>
      </c>
      <c r="G18" s="85">
        <v>3000000</v>
      </c>
      <c r="H18" s="49"/>
      <c r="I18" s="49"/>
    </row>
    <row r="19" spans="1:9" s="35" customFormat="1" ht="12.75">
      <c r="A19" s="75"/>
      <c r="B19" s="63" t="s">
        <v>41</v>
      </c>
      <c r="C19" s="72"/>
      <c r="D19" s="73"/>
      <c r="E19" s="73">
        <v>44280</v>
      </c>
      <c r="F19" s="73"/>
      <c r="G19" s="85">
        <v>3000000</v>
      </c>
      <c r="H19" s="49"/>
      <c r="I19" s="49"/>
    </row>
    <row r="20" spans="1:11" s="14" customFormat="1" ht="15" customHeight="1">
      <c r="A20" s="15">
        <v>2</v>
      </c>
      <c r="B20" s="20" t="s">
        <v>53</v>
      </c>
      <c r="C20" s="15"/>
      <c r="D20" s="13">
        <f aca="true" t="shared" si="0" ref="D20:I20">SUM(D21)</f>
        <v>229235</v>
      </c>
      <c r="E20" s="13">
        <f t="shared" si="0"/>
        <v>99235</v>
      </c>
      <c r="F20" s="13">
        <f t="shared" si="0"/>
        <v>130000</v>
      </c>
      <c r="G20" s="13">
        <f t="shared" si="0"/>
        <v>130000</v>
      </c>
      <c r="H20" s="13">
        <f t="shared" si="0"/>
        <v>0</v>
      </c>
      <c r="I20" s="13">
        <f t="shared" si="0"/>
        <v>0</v>
      </c>
      <c r="K20" s="44" t="s">
        <v>0</v>
      </c>
    </row>
    <row r="21" spans="1:9" ht="24">
      <c r="A21" s="89" t="s">
        <v>0</v>
      </c>
      <c r="B21" s="28" t="s">
        <v>54</v>
      </c>
      <c r="C21" s="53" t="s">
        <v>60</v>
      </c>
      <c r="D21" s="102">
        <v>229235</v>
      </c>
      <c r="E21" s="102">
        <v>99235</v>
      </c>
      <c r="F21" s="102">
        <v>130000</v>
      </c>
      <c r="G21" s="102">
        <v>130000</v>
      </c>
      <c r="H21" s="43">
        <v>0</v>
      </c>
      <c r="I21" s="43" t="s">
        <v>0</v>
      </c>
    </row>
    <row r="22" spans="1:9" s="35" customFormat="1" ht="15" customHeight="1" hidden="1">
      <c r="A22" s="30"/>
      <c r="B22" s="36" t="s">
        <v>18</v>
      </c>
      <c r="C22" s="30"/>
      <c r="D22" s="31"/>
      <c r="E22" s="31"/>
      <c r="F22" s="31"/>
      <c r="G22" s="32" t="s">
        <v>0</v>
      </c>
      <c r="H22" s="32"/>
      <c r="I22" s="31">
        <v>400000</v>
      </c>
    </row>
    <row r="23" spans="1:9" s="35" customFormat="1" ht="15" customHeight="1" hidden="1">
      <c r="A23" s="30"/>
      <c r="B23" s="36"/>
      <c r="C23" s="30"/>
      <c r="D23" s="31"/>
      <c r="E23" s="31"/>
      <c r="F23" s="31"/>
      <c r="G23" s="32" t="s">
        <v>0</v>
      </c>
      <c r="H23" s="32"/>
      <c r="I23" s="45" t="s">
        <v>29</v>
      </c>
    </row>
    <row r="24" spans="1:9" s="35" customFormat="1" ht="15" customHeight="1" hidden="1">
      <c r="A24" s="30"/>
      <c r="B24" s="36" t="s">
        <v>18</v>
      </c>
      <c r="C24" s="30"/>
      <c r="D24" s="31"/>
      <c r="E24" s="31"/>
      <c r="F24" s="31"/>
      <c r="G24" s="32"/>
      <c r="H24" s="32" t="s">
        <v>20</v>
      </c>
      <c r="I24" s="45" t="s">
        <v>0</v>
      </c>
    </row>
    <row r="25" spans="1:9" s="35" customFormat="1" ht="15" customHeight="1" hidden="1">
      <c r="A25" s="30"/>
      <c r="B25" s="36" t="s">
        <v>17</v>
      </c>
      <c r="C25" s="30"/>
      <c r="D25" s="31"/>
      <c r="E25" s="31"/>
      <c r="F25" s="31"/>
      <c r="G25" s="32"/>
      <c r="H25" s="32">
        <v>40000</v>
      </c>
      <c r="I25" s="31" t="s">
        <v>0</v>
      </c>
    </row>
    <row r="26" spans="1:10" ht="15" customHeight="1" hidden="1">
      <c r="A26" s="30"/>
      <c r="B26" s="36" t="s">
        <v>31</v>
      </c>
      <c r="C26" s="30"/>
      <c r="D26" s="31"/>
      <c r="E26" s="31"/>
      <c r="F26" s="31" t="s">
        <v>0</v>
      </c>
      <c r="G26" s="47">
        <v>52460</v>
      </c>
      <c r="H26" s="47">
        <v>87088</v>
      </c>
      <c r="I26" s="29"/>
      <c r="J26" s="22"/>
    </row>
    <row r="27" spans="1:10" ht="15" customHeight="1" hidden="1">
      <c r="A27" s="30"/>
      <c r="B27" s="34" t="s">
        <v>32</v>
      </c>
      <c r="C27" s="30"/>
      <c r="D27" s="31"/>
      <c r="E27" s="31"/>
      <c r="F27" s="31"/>
      <c r="G27" s="45">
        <v>0</v>
      </c>
      <c r="H27" s="45" t="s">
        <v>35</v>
      </c>
      <c r="I27" s="29"/>
      <c r="J27" s="22"/>
    </row>
    <row r="28" spans="1:10" ht="15" customHeight="1" hidden="1">
      <c r="A28" s="30"/>
      <c r="B28" s="34" t="s">
        <v>18</v>
      </c>
      <c r="C28" s="30"/>
      <c r="D28" s="31"/>
      <c r="E28" s="31"/>
      <c r="F28" s="31"/>
      <c r="G28" s="45">
        <v>0</v>
      </c>
      <c r="H28" s="45" t="s">
        <v>36</v>
      </c>
      <c r="I28" s="29"/>
      <c r="J28" s="22"/>
    </row>
    <row r="29" spans="1:10" ht="15" customHeight="1" hidden="1">
      <c r="A29" s="30"/>
      <c r="B29" s="34" t="s">
        <v>11</v>
      </c>
      <c r="C29" s="30"/>
      <c r="D29" s="26" t="s">
        <v>0</v>
      </c>
      <c r="E29" s="26" t="s">
        <v>0</v>
      </c>
      <c r="F29" s="26" t="s">
        <v>0</v>
      </c>
      <c r="G29" s="48">
        <v>0</v>
      </c>
      <c r="H29" s="49">
        <v>60000</v>
      </c>
      <c r="I29" s="11"/>
      <c r="J29" s="22"/>
    </row>
    <row r="30" spans="1:10" ht="15" customHeight="1" hidden="1">
      <c r="A30" s="23" t="s">
        <v>14</v>
      </c>
      <c r="B30" s="37" t="s">
        <v>0</v>
      </c>
      <c r="C30" s="23"/>
      <c r="D30" s="26">
        <f>SUM(E30:F30)</f>
        <v>0</v>
      </c>
      <c r="E30" s="26">
        <v>0</v>
      </c>
      <c r="F30" s="26">
        <v>0</v>
      </c>
      <c r="G30" s="48">
        <v>0</v>
      </c>
      <c r="H30" s="49"/>
      <c r="I30" s="29"/>
      <c r="J30" s="22"/>
    </row>
    <row r="31" spans="1:10" ht="15" customHeight="1" hidden="1">
      <c r="A31" s="30"/>
      <c r="B31" s="34"/>
      <c r="C31" s="30"/>
      <c r="D31" s="31"/>
      <c r="E31" s="31"/>
      <c r="F31" s="31"/>
      <c r="G31" s="47" t="s">
        <v>38</v>
      </c>
      <c r="H31" s="47"/>
      <c r="I31" s="29"/>
      <c r="J31" s="22"/>
    </row>
    <row r="32" spans="1:10" ht="15" customHeight="1" hidden="1">
      <c r="A32" s="30"/>
      <c r="B32" s="34"/>
      <c r="C32" s="30"/>
      <c r="D32" s="31"/>
      <c r="E32" s="31"/>
      <c r="F32" s="31"/>
      <c r="G32" s="47">
        <v>130000</v>
      </c>
      <c r="H32" s="47"/>
      <c r="I32" s="29"/>
      <c r="J32" s="22"/>
    </row>
    <row r="33" spans="1:10" ht="15" customHeight="1" hidden="1">
      <c r="A33" s="30"/>
      <c r="B33" s="34" t="s">
        <v>11</v>
      </c>
      <c r="C33" s="30"/>
      <c r="D33" s="26"/>
      <c r="E33" s="26"/>
      <c r="F33" s="26"/>
      <c r="G33" s="62">
        <v>21850</v>
      </c>
      <c r="H33" s="62"/>
      <c r="I33" s="29"/>
      <c r="J33" s="22"/>
    </row>
    <row r="34" spans="1:10" ht="15" customHeight="1">
      <c r="A34" s="88" t="s">
        <v>45</v>
      </c>
      <c r="B34" s="87" t="s">
        <v>41</v>
      </c>
      <c r="C34" s="25" t="s">
        <v>0</v>
      </c>
      <c r="D34" s="48" t="s">
        <v>0</v>
      </c>
      <c r="E34" s="48" t="s">
        <v>0</v>
      </c>
      <c r="F34" s="48" t="s">
        <v>0</v>
      </c>
      <c r="G34" s="49">
        <v>130000</v>
      </c>
      <c r="H34" s="49">
        <v>0</v>
      </c>
      <c r="I34" s="11"/>
      <c r="J34" s="22"/>
    </row>
    <row r="35" spans="1:10" ht="15" customHeight="1">
      <c r="A35" s="88"/>
      <c r="B35" s="87" t="s">
        <v>46</v>
      </c>
      <c r="C35" s="25"/>
      <c r="D35" s="48"/>
      <c r="E35" s="48"/>
      <c r="F35" s="48"/>
      <c r="G35" s="49">
        <v>0</v>
      </c>
      <c r="H35" s="49">
        <v>0</v>
      </c>
      <c r="I35" s="11"/>
      <c r="J35" s="22"/>
    </row>
    <row r="36" spans="1:10" ht="15" customHeight="1">
      <c r="A36" s="93">
        <v>3</v>
      </c>
      <c r="B36" s="97" t="s">
        <v>56</v>
      </c>
      <c r="C36" s="25"/>
      <c r="D36" s="13">
        <v>1148800</v>
      </c>
      <c r="E36" s="13">
        <v>18000</v>
      </c>
      <c r="F36" s="13">
        <v>1130000</v>
      </c>
      <c r="G36" s="90">
        <v>1130000</v>
      </c>
      <c r="H36" s="49"/>
      <c r="I36" s="11"/>
      <c r="J36" s="22"/>
    </row>
    <row r="37" spans="1:10" ht="12.75">
      <c r="A37" s="88" t="s">
        <v>13</v>
      </c>
      <c r="B37" s="83" t="s">
        <v>70</v>
      </c>
      <c r="C37" s="25" t="s">
        <v>63</v>
      </c>
      <c r="D37" s="48">
        <v>718800</v>
      </c>
      <c r="E37" s="48">
        <v>18800</v>
      </c>
      <c r="F37" s="48">
        <v>700000</v>
      </c>
      <c r="G37" s="49">
        <v>700000</v>
      </c>
      <c r="H37" s="49"/>
      <c r="I37" s="11"/>
      <c r="J37" s="22"/>
    </row>
    <row r="38" spans="1:10" ht="12.75">
      <c r="A38" s="88"/>
      <c r="B38" s="83" t="s">
        <v>41</v>
      </c>
      <c r="C38" s="25"/>
      <c r="D38" s="48"/>
      <c r="E38" s="48"/>
      <c r="F38" s="48"/>
      <c r="G38" s="49">
        <v>469000</v>
      </c>
      <c r="H38" s="49"/>
      <c r="I38" s="11"/>
      <c r="J38" s="22"/>
    </row>
    <row r="39" spans="1:10" ht="12.75">
      <c r="A39" s="88"/>
      <c r="B39" s="83" t="s">
        <v>86</v>
      </c>
      <c r="C39" s="25"/>
      <c r="D39" s="48"/>
      <c r="E39" s="48"/>
      <c r="F39" s="48"/>
      <c r="G39" s="49">
        <v>231000</v>
      </c>
      <c r="H39" s="49"/>
      <c r="I39" s="11"/>
      <c r="J39" s="22"/>
    </row>
    <row r="40" spans="1:10" ht="12.75">
      <c r="A40" s="88" t="s">
        <v>14</v>
      </c>
      <c r="B40" s="83" t="s">
        <v>71</v>
      </c>
      <c r="C40" s="25"/>
      <c r="D40" s="48">
        <v>430000</v>
      </c>
      <c r="E40" s="48">
        <v>0</v>
      </c>
      <c r="F40" s="48">
        <v>430000</v>
      </c>
      <c r="G40" s="49">
        <v>430000</v>
      </c>
      <c r="H40" s="49"/>
      <c r="I40" s="11"/>
      <c r="J40" s="22"/>
    </row>
    <row r="41" spans="1:10" ht="12.75">
      <c r="A41" s="88"/>
      <c r="B41" s="83" t="s">
        <v>41</v>
      </c>
      <c r="C41" s="25" t="s">
        <v>63</v>
      </c>
      <c r="D41" s="48"/>
      <c r="E41" s="48"/>
      <c r="F41" s="48"/>
      <c r="G41" s="49">
        <v>172000</v>
      </c>
      <c r="H41" s="49"/>
      <c r="I41" s="11"/>
      <c r="J41" s="22"/>
    </row>
    <row r="42" spans="1:10" ht="12.75">
      <c r="A42" s="88"/>
      <c r="B42" s="83" t="s">
        <v>87</v>
      </c>
      <c r="C42" s="25"/>
      <c r="D42" s="48"/>
      <c r="E42" s="48"/>
      <c r="F42" s="48"/>
      <c r="G42" s="49">
        <v>258000</v>
      </c>
      <c r="H42" s="49"/>
      <c r="I42" s="11"/>
      <c r="J42" s="22"/>
    </row>
    <row r="43" spans="1:10" s="39" customFormat="1" ht="31.5" customHeight="1">
      <c r="A43" s="15">
        <v>5</v>
      </c>
      <c r="B43" s="6" t="s">
        <v>50</v>
      </c>
      <c r="C43" s="92" t="s">
        <v>0</v>
      </c>
      <c r="D43" s="13">
        <f>SUM(D50)</f>
        <v>764150</v>
      </c>
      <c r="E43" s="13">
        <v>312030</v>
      </c>
      <c r="F43" s="13">
        <f>SUM(F50)</f>
        <v>177120</v>
      </c>
      <c r="G43" s="13">
        <f>SUM(G50)</f>
        <v>177120</v>
      </c>
      <c r="H43" s="13">
        <f>SUM(H50)</f>
        <v>0</v>
      </c>
      <c r="I43" s="13" t="s">
        <v>0</v>
      </c>
      <c r="J43" s="42" t="s">
        <v>0</v>
      </c>
    </row>
    <row r="44" spans="1:10" s="50" customFormat="1" ht="17.25" customHeight="1" hidden="1">
      <c r="A44" s="30" t="s">
        <v>0</v>
      </c>
      <c r="B44" s="34" t="s">
        <v>21</v>
      </c>
      <c r="C44" s="25" t="s">
        <v>22</v>
      </c>
      <c r="D44" s="26">
        <v>10000000</v>
      </c>
      <c r="E44" s="26">
        <v>0</v>
      </c>
      <c r="F44" s="26">
        <v>10000000</v>
      </c>
      <c r="G44" s="27">
        <v>140000</v>
      </c>
      <c r="H44" s="27">
        <v>860000</v>
      </c>
      <c r="I44" s="26">
        <v>9000000</v>
      </c>
      <c r="J44" s="65"/>
    </row>
    <row r="45" spans="1:9" s="35" customFormat="1" ht="16.5" customHeight="1" hidden="1">
      <c r="A45" s="30"/>
      <c r="B45" s="34" t="s">
        <v>23</v>
      </c>
      <c r="C45" s="30"/>
      <c r="D45" s="31" t="s">
        <v>0</v>
      </c>
      <c r="E45" s="31" t="s">
        <v>0</v>
      </c>
      <c r="F45" s="31" t="s">
        <v>0</v>
      </c>
      <c r="G45" s="32"/>
      <c r="H45" s="32"/>
      <c r="I45" s="31">
        <v>1350000</v>
      </c>
    </row>
    <row r="46" spans="1:9" ht="15" customHeight="1" hidden="1">
      <c r="A46" s="30"/>
      <c r="B46" s="58" t="s">
        <v>24</v>
      </c>
      <c r="C46" s="30"/>
      <c r="D46" s="29"/>
      <c r="E46" s="29"/>
      <c r="F46" s="29"/>
      <c r="G46" s="32" t="s">
        <v>0</v>
      </c>
      <c r="H46" s="32" t="s">
        <v>0</v>
      </c>
      <c r="I46" s="47" t="s">
        <v>27</v>
      </c>
    </row>
    <row r="47" spans="1:9" ht="15" customHeight="1" hidden="1">
      <c r="A47" s="30"/>
      <c r="B47" s="34" t="s">
        <v>25</v>
      </c>
      <c r="C47" s="30"/>
      <c r="D47" s="31" t="s">
        <v>0</v>
      </c>
      <c r="E47" s="31"/>
      <c r="F47" s="31" t="s">
        <v>0</v>
      </c>
      <c r="G47" s="32" t="s">
        <v>0</v>
      </c>
      <c r="H47" s="32" t="s">
        <v>0</v>
      </c>
      <c r="I47" s="31"/>
    </row>
    <row r="48" spans="1:9" ht="15" customHeight="1" hidden="1">
      <c r="A48" s="30"/>
      <c r="B48" s="34" t="s">
        <v>26</v>
      </c>
      <c r="C48" s="30"/>
      <c r="D48" s="31"/>
      <c r="E48" s="31"/>
      <c r="F48" s="31"/>
      <c r="G48" s="32" t="s">
        <v>0</v>
      </c>
      <c r="H48" s="32" t="s">
        <v>0</v>
      </c>
      <c r="I48" s="31"/>
    </row>
    <row r="49" spans="1:9" ht="15" customHeight="1" hidden="1">
      <c r="A49" s="30"/>
      <c r="B49" s="34" t="s">
        <v>28</v>
      </c>
      <c r="C49" s="30"/>
      <c r="D49" s="31" t="s">
        <v>0</v>
      </c>
      <c r="E49" s="31"/>
      <c r="F49" s="31" t="s">
        <v>0</v>
      </c>
      <c r="G49" s="32" t="s">
        <v>0</v>
      </c>
      <c r="H49" s="32" t="s">
        <v>0</v>
      </c>
      <c r="I49" s="31"/>
    </row>
    <row r="50" spans="1:9" ht="63.75">
      <c r="A50" s="88" t="s">
        <v>45</v>
      </c>
      <c r="B50" s="83" t="s">
        <v>51</v>
      </c>
      <c r="C50" s="25" t="s">
        <v>88</v>
      </c>
      <c r="D50" s="103">
        <v>764150</v>
      </c>
      <c r="E50" s="103">
        <v>587030</v>
      </c>
      <c r="F50" s="103">
        <v>177120</v>
      </c>
      <c r="G50" s="103">
        <f>SUM(G53:G54)</f>
        <v>177120</v>
      </c>
      <c r="H50" s="67">
        <f>SUM(H53:H54)</f>
        <v>0</v>
      </c>
      <c r="I50" s="68" t="s">
        <v>0</v>
      </c>
    </row>
    <row r="51" spans="1:10" s="38" customFormat="1" ht="24.75" customHeight="1" hidden="1">
      <c r="A51" s="11"/>
      <c r="B51" s="60" t="s">
        <v>33</v>
      </c>
      <c r="C51" s="23" t="s">
        <v>10</v>
      </c>
      <c r="D51" s="51">
        <v>1500000</v>
      </c>
      <c r="E51" s="51">
        <v>33100</v>
      </c>
      <c r="F51" s="51">
        <f>SUM(D51,-E51)</f>
        <v>1466900</v>
      </c>
      <c r="G51" s="24">
        <v>9000</v>
      </c>
      <c r="H51" s="24">
        <v>1457900</v>
      </c>
      <c r="I51" s="51">
        <f>SUM(F51,-G51,-H51)</f>
        <v>0</v>
      </c>
      <c r="J51" s="65" t="s">
        <v>0</v>
      </c>
    </row>
    <row r="52" spans="1:9" s="35" customFormat="1" ht="24.75" customHeight="1" hidden="1">
      <c r="A52" s="54"/>
      <c r="B52" s="61" t="s">
        <v>34</v>
      </c>
      <c r="C52" s="23" t="s">
        <v>12</v>
      </c>
      <c r="D52" s="51">
        <v>215000</v>
      </c>
      <c r="E52" s="51">
        <v>15000</v>
      </c>
      <c r="F52" s="51">
        <f>SUM(D52,-E52)</f>
        <v>200000</v>
      </c>
      <c r="G52" s="24">
        <v>0</v>
      </c>
      <c r="H52" s="24">
        <v>200000</v>
      </c>
      <c r="I52" s="51">
        <v>0</v>
      </c>
    </row>
    <row r="53" spans="1:9" s="35" customFormat="1" ht="12.75">
      <c r="A53" s="93"/>
      <c r="B53" s="94" t="s">
        <v>41</v>
      </c>
      <c r="C53" s="53"/>
      <c r="D53" s="48"/>
      <c r="E53" s="48"/>
      <c r="F53" s="48"/>
      <c r="G53" s="82">
        <v>26568</v>
      </c>
      <c r="H53" s="82">
        <v>0</v>
      </c>
      <c r="I53" s="51" t="s">
        <v>0</v>
      </c>
    </row>
    <row r="54" spans="1:9" s="35" customFormat="1" ht="12.75">
      <c r="A54" s="15"/>
      <c r="B54" s="91" t="s">
        <v>46</v>
      </c>
      <c r="C54" s="53"/>
      <c r="D54" s="48"/>
      <c r="E54" s="48"/>
      <c r="F54" s="98"/>
      <c r="G54" s="82">
        <v>150552</v>
      </c>
      <c r="H54" s="82">
        <v>0</v>
      </c>
      <c r="I54" s="51" t="s">
        <v>0</v>
      </c>
    </row>
    <row r="55" spans="1:9" s="35" customFormat="1" ht="25.5">
      <c r="A55" s="15">
        <v>6</v>
      </c>
      <c r="B55" s="17" t="s">
        <v>68</v>
      </c>
      <c r="C55" s="53"/>
      <c r="D55" s="99">
        <v>1549453</v>
      </c>
      <c r="E55" s="99">
        <v>0</v>
      </c>
      <c r="F55" s="98">
        <v>1459453</v>
      </c>
      <c r="G55" s="86">
        <v>1549453</v>
      </c>
      <c r="H55" s="82">
        <v>0</v>
      </c>
      <c r="I55" s="51">
        <v>0</v>
      </c>
    </row>
    <row r="56" spans="1:9" s="35" customFormat="1" ht="63.75">
      <c r="A56" s="96" t="s">
        <v>13</v>
      </c>
      <c r="B56" s="84" t="s">
        <v>74</v>
      </c>
      <c r="C56" s="53" t="s">
        <v>61</v>
      </c>
      <c r="D56" s="100">
        <v>1549453</v>
      </c>
      <c r="E56" s="100">
        <v>0</v>
      </c>
      <c r="F56" s="101">
        <v>1549453</v>
      </c>
      <c r="G56" s="103">
        <f>SUM(G57:G58)</f>
        <v>1549453</v>
      </c>
      <c r="H56" s="82"/>
      <c r="I56" s="51"/>
    </row>
    <row r="57" spans="1:9" s="35" customFormat="1" ht="12.75">
      <c r="A57" s="96"/>
      <c r="B57" s="84" t="s">
        <v>41</v>
      </c>
      <c r="C57" s="53"/>
      <c r="D57" s="99"/>
      <c r="E57" s="51"/>
      <c r="F57" s="78"/>
      <c r="G57" s="82">
        <v>605221</v>
      </c>
      <c r="H57" s="82"/>
      <c r="I57" s="51"/>
    </row>
    <row r="58" spans="1:9" s="35" customFormat="1" ht="12.75">
      <c r="A58" s="96"/>
      <c r="B58" s="84" t="s">
        <v>46</v>
      </c>
      <c r="C58" s="53"/>
      <c r="D58" s="99"/>
      <c r="E58" s="51"/>
      <c r="F58" s="78"/>
      <c r="G58" s="82">
        <v>944232</v>
      </c>
      <c r="H58" s="82"/>
      <c r="I58" s="51"/>
    </row>
    <row r="59" spans="1:9" s="35" customFormat="1" ht="25.5">
      <c r="A59" s="15">
        <v>7</v>
      </c>
      <c r="B59" s="17" t="s">
        <v>49</v>
      </c>
      <c r="C59" s="53"/>
      <c r="D59" s="99">
        <v>1040000</v>
      </c>
      <c r="E59" s="99">
        <v>40000</v>
      </c>
      <c r="F59" s="98">
        <v>1000000</v>
      </c>
      <c r="G59" s="86">
        <v>200000</v>
      </c>
      <c r="H59" s="82">
        <v>800000</v>
      </c>
      <c r="I59" s="51">
        <v>0</v>
      </c>
    </row>
    <row r="60" spans="1:9" s="35" customFormat="1" ht="25.5">
      <c r="A60" s="96" t="s">
        <v>13</v>
      </c>
      <c r="B60" s="84" t="s">
        <v>69</v>
      </c>
      <c r="C60" s="53" t="s">
        <v>65</v>
      </c>
      <c r="D60" s="51">
        <v>1040000</v>
      </c>
      <c r="E60" s="51">
        <v>40000</v>
      </c>
      <c r="F60" s="78">
        <v>1000000</v>
      </c>
      <c r="G60" s="82">
        <v>200000</v>
      </c>
      <c r="H60" s="82">
        <v>800000</v>
      </c>
      <c r="I60" s="51">
        <v>0</v>
      </c>
    </row>
    <row r="61" spans="1:9" s="35" customFormat="1" ht="12.75">
      <c r="A61" s="96"/>
      <c r="B61" s="84" t="s">
        <v>41</v>
      </c>
      <c r="C61" s="53"/>
      <c r="D61" s="51" t="s">
        <v>0</v>
      </c>
      <c r="E61" s="51"/>
      <c r="F61" s="78"/>
      <c r="G61" s="82">
        <v>200000</v>
      </c>
      <c r="H61" s="82">
        <v>800000</v>
      </c>
      <c r="I61" s="51">
        <v>0</v>
      </c>
    </row>
    <row r="62" spans="1:9" s="35" customFormat="1" ht="38.25">
      <c r="A62" s="15">
        <v>8</v>
      </c>
      <c r="B62" s="17" t="s">
        <v>48</v>
      </c>
      <c r="C62" s="53"/>
      <c r="D62" s="86">
        <f aca="true" t="shared" si="1" ref="D62:I62">SUM(D63,)</f>
        <v>1500000</v>
      </c>
      <c r="E62" s="86">
        <f t="shared" si="1"/>
        <v>72570</v>
      </c>
      <c r="F62" s="86">
        <f t="shared" si="1"/>
        <v>1427430</v>
      </c>
      <c r="G62" s="86">
        <f t="shared" si="1"/>
        <v>0</v>
      </c>
      <c r="H62" s="86">
        <f t="shared" si="1"/>
        <v>1427430</v>
      </c>
      <c r="I62" s="86">
        <f t="shared" si="1"/>
        <v>0</v>
      </c>
    </row>
    <row r="63" spans="1:9" s="35" customFormat="1" ht="25.5">
      <c r="A63" s="96" t="s">
        <v>13</v>
      </c>
      <c r="B63" s="84" t="s">
        <v>47</v>
      </c>
      <c r="C63" s="53" t="s">
        <v>89</v>
      </c>
      <c r="D63" s="82">
        <f>SUM(D64)</f>
        <v>1500000</v>
      </c>
      <c r="E63" s="82">
        <v>72570</v>
      </c>
      <c r="F63" s="82">
        <v>1427430</v>
      </c>
      <c r="G63" s="86">
        <v>0</v>
      </c>
      <c r="H63" s="82">
        <v>1427430</v>
      </c>
      <c r="I63" s="51">
        <v>0</v>
      </c>
    </row>
    <row r="64" spans="1:9" s="35" customFormat="1" ht="12.75">
      <c r="A64" s="76"/>
      <c r="B64" s="91" t="s">
        <v>41</v>
      </c>
      <c r="C64" s="53"/>
      <c r="D64" s="48">
        <v>1500000</v>
      </c>
      <c r="E64" s="48">
        <v>72570</v>
      </c>
      <c r="F64" s="78">
        <v>1427430</v>
      </c>
      <c r="G64" s="82">
        <v>0</v>
      </c>
      <c r="H64" s="82">
        <v>713715</v>
      </c>
      <c r="I64" s="51">
        <v>0</v>
      </c>
    </row>
    <row r="65" spans="1:9" s="35" customFormat="1" ht="12.75">
      <c r="A65" s="76"/>
      <c r="B65" s="95" t="s">
        <v>52</v>
      </c>
      <c r="C65" s="53"/>
      <c r="D65" s="48"/>
      <c r="E65" s="48"/>
      <c r="F65" s="78"/>
      <c r="G65" s="82"/>
      <c r="H65" s="82">
        <v>713715</v>
      </c>
      <c r="I65" s="51"/>
    </row>
    <row r="66" spans="1:11" s="14" customFormat="1" ht="15" customHeight="1">
      <c r="A66" s="15"/>
      <c r="B66" s="20" t="s">
        <v>8</v>
      </c>
      <c r="C66" s="15"/>
      <c r="D66" s="13" t="e">
        <f>SUM(D20,D8,D43,D62,#REF!,D36,D55,D59)</f>
        <v>#REF!</v>
      </c>
      <c r="E66" s="13" t="e">
        <f>SUM(E20,E8,E43,E62,#REF!,E36,E55,E59)</f>
        <v>#REF!</v>
      </c>
      <c r="F66" s="13">
        <f>SUM(F20,F8,F43,F62,F36,F55,F59)</f>
        <v>9130003</v>
      </c>
      <c r="G66" s="13">
        <f>SUM(G20,G8,G43,G62,G36,G55,G59)</f>
        <v>6392573</v>
      </c>
      <c r="H66" s="13">
        <f>SUM(H20,H8,H43,H62,H36,H55,H59)</f>
        <v>2827430</v>
      </c>
      <c r="I66" s="13">
        <f>SUM(I20,I8,I43,I62,I36,I55,I59)</f>
        <v>0</v>
      </c>
      <c r="J66" s="44" t="s">
        <v>0</v>
      </c>
      <c r="K66" s="44" t="s">
        <v>0</v>
      </c>
    </row>
    <row r="67" spans="1:9" s="14" customFormat="1" ht="15" customHeight="1">
      <c r="A67" s="41"/>
      <c r="B67" s="40"/>
      <c r="C67" s="41"/>
      <c r="D67" s="42"/>
      <c r="E67" s="46" t="s">
        <v>30</v>
      </c>
      <c r="F67" s="13" t="s">
        <v>9</v>
      </c>
      <c r="G67" s="13">
        <f>SUM(G66,-G68,-G69,-G70,-G71)</f>
        <v>4808789</v>
      </c>
      <c r="H67" s="13">
        <f>SUM(H66,-H68,-H69,-H70,-H71)</f>
        <v>2113715</v>
      </c>
      <c r="I67" s="13">
        <f>SUM(I66,-I68,-I69,-I70,-I71)</f>
        <v>0</v>
      </c>
    </row>
    <row r="68" spans="1:11" s="14" customFormat="1" ht="15" customHeight="1">
      <c r="A68" s="41"/>
      <c r="B68" s="40"/>
      <c r="C68" s="41"/>
      <c r="D68" s="42"/>
      <c r="E68" s="59">
        <v>2</v>
      </c>
      <c r="F68" s="69" t="s">
        <v>52</v>
      </c>
      <c r="G68" s="13">
        <f>SUM(G65)</f>
        <v>0</v>
      </c>
      <c r="H68" s="13">
        <f>SUM(H65)</f>
        <v>713715</v>
      </c>
      <c r="I68" s="13">
        <v>0</v>
      </c>
      <c r="K68" s="44" t="s">
        <v>0</v>
      </c>
    </row>
    <row r="69" spans="1:11" s="14" customFormat="1" ht="15" customHeight="1">
      <c r="A69" s="41"/>
      <c r="B69" s="40"/>
      <c r="C69" s="41"/>
      <c r="D69" s="42"/>
      <c r="E69" s="59">
        <v>3</v>
      </c>
      <c r="F69" s="69" t="s">
        <v>46</v>
      </c>
      <c r="G69" s="13">
        <f>SUM(G35,G54,G58,G13)</f>
        <v>1094784</v>
      </c>
      <c r="H69" s="13">
        <f>SUM(H35,H54,H58,H13)</f>
        <v>0</v>
      </c>
      <c r="I69" s="13">
        <f>SUM(I35,I54,I58,I13)</f>
        <v>0</v>
      </c>
      <c r="K69" s="44" t="s">
        <v>0</v>
      </c>
    </row>
    <row r="70" spans="1:11" s="14" customFormat="1" ht="15" customHeight="1">
      <c r="A70" s="41"/>
      <c r="B70" s="40"/>
      <c r="C70" s="41"/>
      <c r="D70" s="42"/>
      <c r="E70" s="59" t="s">
        <v>76</v>
      </c>
      <c r="F70" s="13" t="s">
        <v>72</v>
      </c>
      <c r="G70" s="13">
        <f>G39</f>
        <v>231000</v>
      </c>
      <c r="H70" s="13">
        <f>F39</f>
        <v>0</v>
      </c>
      <c r="I70" s="13">
        <f>I39</f>
        <v>0</v>
      </c>
      <c r="K70" s="44" t="s">
        <v>0</v>
      </c>
    </row>
    <row r="71" spans="1:9" s="14" customFormat="1" ht="15" customHeight="1">
      <c r="A71" s="41"/>
      <c r="B71" s="40"/>
      <c r="C71" s="41"/>
      <c r="D71" s="42"/>
      <c r="E71" s="66" t="s">
        <v>77</v>
      </c>
      <c r="F71" s="13" t="s">
        <v>73</v>
      </c>
      <c r="G71" s="13">
        <f>G42</f>
        <v>258000</v>
      </c>
      <c r="H71" s="13">
        <f>H42</f>
        <v>0</v>
      </c>
      <c r="I71" s="13">
        <f>I42</f>
        <v>0</v>
      </c>
    </row>
    <row r="72" spans="1:9" s="14" customFormat="1" ht="15" customHeight="1">
      <c r="A72" s="41"/>
      <c r="B72" s="105" t="s">
        <v>78</v>
      </c>
      <c r="C72" s="41"/>
      <c r="D72" s="42"/>
      <c r="E72" s="66" t="s">
        <v>0</v>
      </c>
      <c r="F72" s="42"/>
      <c r="G72" s="42"/>
      <c r="H72" s="42"/>
      <c r="I72" s="42"/>
    </row>
    <row r="73" spans="1:9" s="14" customFormat="1" ht="114.75">
      <c r="A73" s="41"/>
      <c r="B73" s="105" t="s">
        <v>75</v>
      </c>
      <c r="C73" s="41"/>
      <c r="D73" s="42"/>
      <c r="E73" s="66" t="s">
        <v>0</v>
      </c>
      <c r="F73" s="42"/>
      <c r="G73" s="42"/>
      <c r="H73" s="42"/>
      <c r="I73" s="42"/>
    </row>
    <row r="74" spans="1:9" s="14" customFormat="1" ht="15" customHeight="1">
      <c r="A74" s="41"/>
      <c r="B74" s="40"/>
      <c r="C74" s="41"/>
      <c r="D74" s="42"/>
      <c r="E74" s="59" t="s">
        <v>0</v>
      </c>
      <c r="F74" s="42"/>
      <c r="G74" s="42"/>
      <c r="H74" s="42"/>
      <c r="I74" s="42"/>
    </row>
    <row r="75" spans="1:9" s="14" customFormat="1" ht="25.5">
      <c r="A75" s="41"/>
      <c r="B75" s="40" t="s">
        <v>79</v>
      </c>
      <c r="C75" s="41"/>
      <c r="D75" s="42"/>
      <c r="E75" s="59"/>
      <c r="F75" s="42"/>
      <c r="G75" s="42"/>
      <c r="H75" s="42"/>
      <c r="I75" s="42"/>
    </row>
    <row r="76" spans="1:9" s="14" customFormat="1" ht="15" customHeight="1">
      <c r="A76" s="41"/>
      <c r="B76" s="105" t="s">
        <v>80</v>
      </c>
      <c r="C76" s="107">
        <v>10000</v>
      </c>
      <c r="D76" s="42"/>
      <c r="E76" s="59"/>
      <c r="F76" s="42"/>
      <c r="G76" s="42"/>
      <c r="H76" s="42" t="s">
        <v>0</v>
      </c>
      <c r="I76" s="42"/>
    </row>
    <row r="77" spans="1:9" s="14" customFormat="1" ht="15" customHeight="1">
      <c r="A77" s="41"/>
      <c r="B77" s="105" t="s">
        <v>81</v>
      </c>
      <c r="C77" s="107">
        <v>86500</v>
      </c>
      <c r="D77" s="42"/>
      <c r="E77" s="59"/>
      <c r="F77" s="42"/>
      <c r="G77" s="42"/>
      <c r="H77" s="42"/>
      <c r="I77" s="42"/>
    </row>
    <row r="78" spans="1:9" s="14" customFormat="1" ht="15" customHeight="1">
      <c r="A78" s="41"/>
      <c r="B78" s="105" t="s">
        <v>82</v>
      </c>
      <c r="C78" s="107">
        <v>23500</v>
      </c>
      <c r="D78" s="42"/>
      <c r="E78" s="59"/>
      <c r="F78" s="22"/>
      <c r="G78" s="22"/>
      <c r="H78" s="22"/>
      <c r="I78" s="22"/>
    </row>
    <row r="79" spans="1:9" s="14" customFormat="1" ht="15" customHeight="1">
      <c r="A79" s="41"/>
      <c r="B79" s="40"/>
      <c r="C79" s="108">
        <f>SUM(C76:C78)</f>
        <v>120000</v>
      </c>
      <c r="D79" s="42"/>
      <c r="E79" s="59"/>
      <c r="F79" s="22"/>
      <c r="G79" s="22"/>
      <c r="H79" s="22"/>
      <c r="I79" s="22"/>
    </row>
    <row r="80" spans="1:9" s="14" customFormat="1" ht="15" customHeight="1">
      <c r="A80" s="41"/>
      <c r="B80" s="40"/>
      <c r="C80" s="108"/>
      <c r="D80" s="42"/>
      <c r="E80" s="59"/>
      <c r="F80"/>
      <c r="G80"/>
      <c r="H80"/>
      <c r="I80"/>
    </row>
    <row r="81" spans="1:7" s="14" customFormat="1" ht="15" customHeight="1">
      <c r="A81" s="41"/>
      <c r="B81" s="105" t="s">
        <v>84</v>
      </c>
      <c r="C81" s="107">
        <v>120000</v>
      </c>
      <c r="D81" s="42"/>
      <c r="E81" s="59"/>
      <c r="F81"/>
      <c r="G81"/>
    </row>
    <row r="82" spans="1:7" s="14" customFormat="1" ht="15" customHeight="1">
      <c r="A82" s="70"/>
      <c r="B82" s="106" t="s">
        <v>83</v>
      </c>
      <c r="C82" s="109">
        <v>5903573</v>
      </c>
      <c r="D82" s="22"/>
      <c r="E82" s="22"/>
      <c r="F82"/>
      <c r="G82"/>
    </row>
    <row r="83" spans="1:5" ht="12.75">
      <c r="A83" s="55" t="s">
        <v>0</v>
      </c>
      <c r="B83" s="71" t="s">
        <v>85</v>
      </c>
      <c r="C83" s="44">
        <f>SUM(C81:C82)</f>
        <v>6023573</v>
      </c>
      <c r="D83" s="22"/>
      <c r="E83" s="22"/>
    </row>
    <row r="84" spans="1:5" ht="93.75" customHeight="1">
      <c r="A84" s="55" t="s">
        <v>0</v>
      </c>
      <c r="B84" s="1"/>
      <c r="D84" s="22"/>
      <c r="E84" s="22"/>
    </row>
    <row r="85" spans="1:4" ht="93.75" customHeight="1">
      <c r="A85" s="55" t="s">
        <v>0</v>
      </c>
      <c r="B85" s="1"/>
      <c r="D85" s="22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mergeCells count="1">
    <mergeCell ref="G5:I5"/>
  </mergeCells>
  <printOptions/>
  <pageMargins left="0.6692913385826772" right="0.4330708661417323" top="0.5118110236220472" bottom="0.4724409448818898" header="0.31496062992125984" footer="0.2362204724409449"/>
  <pageSetup horizontalDpi="600" verticalDpi="600" orientation="landscape" paperSize="9" r:id="rId3"/>
  <headerFooter alignWithMargins="0">
    <oddHeader>&amp;RTabela 6</oddHeader>
    <oddFooter>&amp;RStrona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 Kwiatoń</cp:lastModifiedBy>
  <cp:lastPrinted>2017-11-03T12:17:22Z</cp:lastPrinted>
  <dcterms:created xsi:type="dcterms:W3CDTF">2001-11-02T06:30:53Z</dcterms:created>
  <dcterms:modified xsi:type="dcterms:W3CDTF">2017-11-06T11:51:11Z</dcterms:modified>
  <cp:category/>
  <cp:version/>
  <cp:contentType/>
  <cp:contentStatus/>
</cp:coreProperties>
</file>